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ml.chartshapes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4.xml" ContentType="application/vnd.openxmlformats-officedocument.drawingml.chartshapes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5.xml" ContentType="application/vnd.openxmlformats-officedocument.drawingml.chartshapes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6.xml" ContentType="application/vnd.openxmlformats-officedocument.drawingml.chartshapes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ml.chartshapes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8.xml" ContentType="application/vnd.openxmlformats-officedocument.drawingml.chartshapes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1.xml" ContentType="application/vnd.openxmlformats-officedocument.drawingml.chartshapes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2.xml" ContentType="application/vnd.openxmlformats-officedocument.drawingml.chartshapes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5.xml" ContentType="application/vnd.openxmlformats-officedocument.drawingml.chartshapes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8.xml" ContentType="application/vnd.openxmlformats-officedocument.drawingml.chartshapes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1.xml" ContentType="application/vnd.openxmlformats-officedocument.drawingml.chartshapes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2.xml" ContentType="application/vnd.openxmlformats-officedocument.drawingml.chartshapes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3.xml" ContentType="application/vnd.openxmlformats-officedocument.drawingml.chartshapes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6.xml" ContentType="application/vnd.openxmlformats-officedocument.drawingml.chartshapes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9.xml" ContentType="application/vnd.openxmlformats-officedocument.drawingml.chartshapes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62.xml" ContentType="application/vnd.openxmlformats-officedocument.drawingml.chartshapes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5.xml" ContentType="application/vnd.openxmlformats-officedocument.drawingml.chartshapes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66.xml" ContentType="application/vnd.openxmlformats-officedocument.drawingml.chartshapes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tables/table1.xml" ContentType="application/vnd.openxmlformats-officedocument.spreadsheetml.tab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69.xml" ContentType="application/vnd.openxmlformats-officedocument.drawingml.chartshapes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7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Website\Active Docs- Public Site\"/>
    </mc:Choice>
  </mc:AlternateContent>
  <xr:revisionPtr revIDLastSave="0" documentId="8_{CD77C7DA-993A-4407-813E-D36EF29C54A7}" xr6:coauthVersionLast="36" xr6:coauthVersionMax="36" xr10:uidLastSave="{00000000-0000-0000-0000-000000000000}"/>
  <bookViews>
    <workbookView xWindow="0" yWindow="0" windowWidth="28800" windowHeight="12225" xr2:uid="{0409632D-61F2-4569-BBA7-70652D2D54CF}"/>
  </bookViews>
  <sheets>
    <sheet name="Project Description" sheetId="1" r:id="rId1"/>
    <sheet name="All Q1 Charts" sheetId="13" r:id="rId2"/>
    <sheet name="Q1 Participant Data" sheetId="2" r:id="rId3"/>
    <sheet name="Q1 Response Data" sheetId="26" r:id="rId4"/>
    <sheet name="Q1 Response Distribution" sheetId="16" r:id="rId5"/>
    <sheet name="All Q2 Charts" sheetId="18" r:id="rId6"/>
    <sheet name="Q2 Participant Data" sheetId="19" r:id="rId7"/>
    <sheet name="Q2 Response Data" sheetId="20" r:id="rId8"/>
    <sheet name="Q2 Response Distribution" sheetId="21" r:id="rId9"/>
    <sheet name="All Q3 Charts" sheetId="27" r:id="rId10"/>
    <sheet name="Q3 Participant Data" sheetId="28" r:id="rId11"/>
    <sheet name="Q3 Response Data" sheetId="29" r:id="rId12"/>
    <sheet name="Q3 Response Distribution" sheetId="30" r:id="rId13"/>
    <sheet name="All Q4 Charts" sheetId="31" r:id="rId14"/>
    <sheet name="Q4 Participant Data" sheetId="32" r:id="rId15"/>
    <sheet name="Q4 Response Data" sheetId="33" r:id="rId16"/>
    <sheet name="Q4 Response Distribution" sheetId="34" r:id="rId17"/>
    <sheet name="All Participants Charts" sheetId="36" r:id="rId18"/>
    <sheet name="Participants &amp; WSBA Membership" sheetId="38" r:id="rId19"/>
    <sheet name="All Participants Data" sheetId="35" r:id="rId20"/>
    <sheet name="All Participants Data2" sheetId="24" r:id="rId21"/>
  </sheets>
  <externalReferences>
    <externalReference r:id="rId22"/>
    <externalReference r:id="rId23"/>
  </externalReferences>
  <definedNames>
    <definedName name="_xlnm._FilterDatabase" localSheetId="4" hidden="1">'Q1 Response Distribution'!$A$49:$R$85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5" l="1"/>
  <c r="I41" i="35"/>
  <c r="I44" i="35"/>
  <c r="I42" i="35"/>
  <c r="I43" i="35"/>
  <c r="I39" i="35"/>
  <c r="N25" i="33" l="1"/>
  <c r="M25" i="33"/>
  <c r="P25" i="33" s="1"/>
  <c r="N24" i="33"/>
  <c r="M24" i="33"/>
  <c r="P24" i="33" s="1"/>
  <c r="N23" i="33"/>
  <c r="M23" i="33"/>
  <c r="P23" i="33" s="1"/>
  <c r="N22" i="33"/>
  <c r="M22" i="33"/>
  <c r="P22" i="33" s="1"/>
  <c r="N21" i="33"/>
  <c r="M21" i="33"/>
  <c r="P21" i="33" s="1"/>
  <c r="N20" i="33"/>
  <c r="M20" i="33"/>
  <c r="P20" i="33" s="1"/>
  <c r="N19" i="33"/>
  <c r="M19" i="33"/>
  <c r="P19" i="33" s="1"/>
  <c r="N18" i="33"/>
  <c r="M18" i="33"/>
  <c r="P18" i="33" s="1"/>
  <c r="N17" i="33"/>
  <c r="M17" i="33"/>
  <c r="P17" i="33" s="1"/>
  <c r="N16" i="33"/>
  <c r="M16" i="33"/>
  <c r="P16" i="33" s="1"/>
  <c r="N10" i="33"/>
  <c r="M10" i="33"/>
  <c r="P10" i="33" s="1"/>
  <c r="N9" i="33"/>
  <c r="M9" i="33"/>
  <c r="P9" i="33" s="1"/>
  <c r="N8" i="33"/>
  <c r="M8" i="33"/>
  <c r="P8" i="33" s="1"/>
  <c r="N7" i="33"/>
  <c r="M7" i="33"/>
  <c r="P7" i="33" s="1"/>
  <c r="N6" i="33"/>
  <c r="M6" i="33"/>
  <c r="P6" i="33" s="1"/>
  <c r="N5" i="33"/>
  <c r="M5" i="33"/>
  <c r="P5" i="33" s="1"/>
  <c r="N4" i="33"/>
  <c r="M4" i="33"/>
  <c r="P4" i="33" s="1"/>
  <c r="N3" i="33"/>
  <c r="M3" i="33"/>
  <c r="P3" i="33" s="1"/>
  <c r="O3" i="33" l="1"/>
  <c r="O4" i="33"/>
  <c r="O5" i="33"/>
  <c r="O6" i="33"/>
  <c r="O7" i="33"/>
  <c r="O8" i="33"/>
  <c r="O9" i="33"/>
  <c r="O10" i="33"/>
  <c r="O16" i="33"/>
  <c r="O17" i="33"/>
  <c r="O18" i="33"/>
  <c r="O19" i="33"/>
  <c r="O20" i="33"/>
  <c r="O21" i="33"/>
  <c r="O22" i="33"/>
  <c r="O23" i="33"/>
  <c r="O24" i="33"/>
  <c r="O25" i="33"/>
  <c r="W50" i="30"/>
  <c r="AO50" i="30" s="1"/>
  <c r="V50" i="30"/>
  <c r="AN50" i="30" s="1"/>
  <c r="U50" i="30"/>
  <c r="AM50" i="30" s="1"/>
  <c r="T50" i="30"/>
  <c r="AL50" i="30" s="1"/>
  <c r="S50" i="30"/>
  <c r="AK50" i="30" s="1"/>
  <c r="R50" i="30"/>
  <c r="AJ50" i="30" s="1"/>
  <c r="Q50" i="30"/>
  <c r="AI50" i="30" s="1"/>
  <c r="P50" i="30"/>
  <c r="AH50" i="30" s="1"/>
  <c r="O50" i="30"/>
  <c r="AG50" i="30" s="1"/>
  <c r="N50" i="30"/>
  <c r="AF50" i="30" s="1"/>
  <c r="K50" i="30"/>
  <c r="AE50" i="30" s="1"/>
  <c r="J50" i="30"/>
  <c r="AD50" i="30" s="1"/>
  <c r="I50" i="30"/>
  <c r="AC50" i="30" s="1"/>
  <c r="H50" i="30"/>
  <c r="AB50" i="30" s="1"/>
  <c r="G50" i="30"/>
  <c r="AA50" i="30" s="1"/>
  <c r="F50" i="30"/>
  <c r="Z50" i="30" s="1"/>
  <c r="E50" i="30"/>
  <c r="Y50" i="30" s="1"/>
  <c r="D50" i="30"/>
  <c r="X50" i="30" s="1"/>
  <c r="W49" i="30"/>
  <c r="AO49" i="30" s="1"/>
  <c r="V49" i="30"/>
  <c r="AN49" i="30" s="1"/>
  <c r="U49" i="30"/>
  <c r="AM49" i="30" s="1"/>
  <c r="T49" i="30"/>
  <c r="AL49" i="30" s="1"/>
  <c r="S49" i="30"/>
  <c r="AK49" i="30" s="1"/>
  <c r="R49" i="30"/>
  <c r="AJ49" i="30" s="1"/>
  <c r="Q49" i="30"/>
  <c r="AI49" i="30" s="1"/>
  <c r="P49" i="30"/>
  <c r="AH49" i="30" s="1"/>
  <c r="O49" i="30"/>
  <c r="AG49" i="30" s="1"/>
  <c r="N49" i="30"/>
  <c r="AF49" i="30" s="1"/>
  <c r="K49" i="30"/>
  <c r="AE49" i="30" s="1"/>
  <c r="J49" i="30"/>
  <c r="AD49" i="30" s="1"/>
  <c r="I49" i="30"/>
  <c r="AC49" i="30" s="1"/>
  <c r="H49" i="30"/>
  <c r="AB49" i="30" s="1"/>
  <c r="G49" i="30"/>
  <c r="AA49" i="30" s="1"/>
  <c r="F49" i="30"/>
  <c r="Z49" i="30" s="1"/>
  <c r="E49" i="30"/>
  <c r="Y49" i="30" s="1"/>
  <c r="D49" i="30"/>
  <c r="X49" i="30" s="1"/>
  <c r="W48" i="30"/>
  <c r="AO48" i="30" s="1"/>
  <c r="V48" i="30"/>
  <c r="AN48" i="30" s="1"/>
  <c r="U48" i="30"/>
  <c r="AM48" i="30" s="1"/>
  <c r="T48" i="30"/>
  <c r="AL48" i="30" s="1"/>
  <c r="S48" i="30"/>
  <c r="AK48" i="30" s="1"/>
  <c r="R48" i="30"/>
  <c r="AJ48" i="30" s="1"/>
  <c r="Q48" i="30"/>
  <c r="AI48" i="30" s="1"/>
  <c r="P48" i="30"/>
  <c r="AH48" i="30" s="1"/>
  <c r="O48" i="30"/>
  <c r="AG48" i="30" s="1"/>
  <c r="N48" i="30"/>
  <c r="AF48" i="30" s="1"/>
  <c r="K48" i="30"/>
  <c r="AE48" i="30" s="1"/>
  <c r="J48" i="30"/>
  <c r="AD48" i="30" s="1"/>
  <c r="I48" i="30"/>
  <c r="AC48" i="30" s="1"/>
  <c r="H48" i="30"/>
  <c r="AB48" i="30" s="1"/>
  <c r="G48" i="30"/>
  <c r="AA48" i="30" s="1"/>
  <c r="F48" i="30"/>
  <c r="Z48" i="30" s="1"/>
  <c r="E48" i="30"/>
  <c r="Y48" i="30" s="1"/>
  <c r="D48" i="30"/>
  <c r="X48" i="30" s="1"/>
  <c r="W47" i="30"/>
  <c r="AO47" i="30" s="1"/>
  <c r="V47" i="30"/>
  <c r="AN47" i="30" s="1"/>
  <c r="U47" i="30"/>
  <c r="AM47" i="30" s="1"/>
  <c r="T47" i="30"/>
  <c r="AL47" i="30" s="1"/>
  <c r="S47" i="30"/>
  <c r="AK47" i="30" s="1"/>
  <c r="R47" i="30"/>
  <c r="AJ47" i="30" s="1"/>
  <c r="Q47" i="30"/>
  <c r="AI47" i="30" s="1"/>
  <c r="P47" i="30"/>
  <c r="AH47" i="30" s="1"/>
  <c r="O47" i="30"/>
  <c r="AG47" i="30" s="1"/>
  <c r="N47" i="30"/>
  <c r="AF47" i="30" s="1"/>
  <c r="K47" i="30"/>
  <c r="AE47" i="30" s="1"/>
  <c r="J47" i="30"/>
  <c r="AD47" i="30" s="1"/>
  <c r="I47" i="30"/>
  <c r="AC47" i="30" s="1"/>
  <c r="H47" i="30"/>
  <c r="AB47" i="30" s="1"/>
  <c r="G47" i="30"/>
  <c r="AA47" i="30" s="1"/>
  <c r="F47" i="30"/>
  <c r="Z47" i="30" s="1"/>
  <c r="E47" i="30"/>
  <c r="Y47" i="30" s="1"/>
  <c r="D47" i="30"/>
  <c r="X47" i="30" s="1"/>
  <c r="W46" i="30"/>
  <c r="AO46" i="30" s="1"/>
  <c r="V46" i="30"/>
  <c r="AN46" i="30" s="1"/>
  <c r="U46" i="30"/>
  <c r="AM46" i="30" s="1"/>
  <c r="T46" i="30"/>
  <c r="AL46" i="30" s="1"/>
  <c r="S46" i="30"/>
  <c r="AK46" i="30" s="1"/>
  <c r="R46" i="30"/>
  <c r="AJ46" i="30" s="1"/>
  <c r="Q46" i="30"/>
  <c r="AI46" i="30" s="1"/>
  <c r="P46" i="30"/>
  <c r="AH46" i="30" s="1"/>
  <c r="O46" i="30"/>
  <c r="AG46" i="30" s="1"/>
  <c r="N46" i="30"/>
  <c r="AF46" i="30" s="1"/>
  <c r="K46" i="30"/>
  <c r="AE46" i="30" s="1"/>
  <c r="J46" i="30"/>
  <c r="AD46" i="30" s="1"/>
  <c r="I46" i="30"/>
  <c r="AC46" i="30" s="1"/>
  <c r="H46" i="30"/>
  <c r="AB46" i="30" s="1"/>
  <c r="G46" i="30"/>
  <c r="AA46" i="30" s="1"/>
  <c r="F46" i="30"/>
  <c r="Z46" i="30" s="1"/>
  <c r="E46" i="30"/>
  <c r="Y46" i="30" s="1"/>
  <c r="D46" i="30"/>
  <c r="X46" i="30" s="1"/>
  <c r="W45" i="30"/>
  <c r="AO45" i="30" s="1"/>
  <c r="V45" i="30"/>
  <c r="AN45" i="30" s="1"/>
  <c r="U45" i="30"/>
  <c r="AM45" i="30" s="1"/>
  <c r="T45" i="30"/>
  <c r="AL45" i="30" s="1"/>
  <c r="S45" i="30"/>
  <c r="AK45" i="30" s="1"/>
  <c r="R45" i="30"/>
  <c r="AJ45" i="30" s="1"/>
  <c r="Q45" i="30"/>
  <c r="AI45" i="30" s="1"/>
  <c r="P45" i="30"/>
  <c r="AH45" i="30" s="1"/>
  <c r="O45" i="30"/>
  <c r="AG45" i="30" s="1"/>
  <c r="N45" i="30"/>
  <c r="AF45" i="30" s="1"/>
  <c r="K45" i="30"/>
  <c r="AE45" i="30" s="1"/>
  <c r="J45" i="30"/>
  <c r="AD45" i="30" s="1"/>
  <c r="I45" i="30"/>
  <c r="AC45" i="30" s="1"/>
  <c r="H45" i="30"/>
  <c r="AB45" i="30" s="1"/>
  <c r="G45" i="30"/>
  <c r="AA45" i="30" s="1"/>
  <c r="F45" i="30"/>
  <c r="Z45" i="30" s="1"/>
  <c r="E45" i="30"/>
  <c r="Y45" i="30" s="1"/>
  <c r="D45" i="30"/>
  <c r="X45" i="30" s="1"/>
  <c r="W44" i="30"/>
  <c r="AO44" i="30" s="1"/>
  <c r="V44" i="30"/>
  <c r="AN44" i="30" s="1"/>
  <c r="U44" i="30"/>
  <c r="AM44" i="30" s="1"/>
  <c r="T44" i="30"/>
  <c r="AL44" i="30" s="1"/>
  <c r="S44" i="30"/>
  <c r="AK44" i="30" s="1"/>
  <c r="R44" i="30"/>
  <c r="AJ44" i="30" s="1"/>
  <c r="Q44" i="30"/>
  <c r="AI44" i="30" s="1"/>
  <c r="P44" i="30"/>
  <c r="AH44" i="30" s="1"/>
  <c r="O44" i="30"/>
  <c r="AG44" i="30" s="1"/>
  <c r="N44" i="30"/>
  <c r="AF44" i="30" s="1"/>
  <c r="K44" i="30"/>
  <c r="AE44" i="30" s="1"/>
  <c r="J44" i="30"/>
  <c r="AD44" i="30" s="1"/>
  <c r="I44" i="30"/>
  <c r="AC44" i="30" s="1"/>
  <c r="H44" i="30"/>
  <c r="AB44" i="30" s="1"/>
  <c r="G44" i="30"/>
  <c r="AA44" i="30" s="1"/>
  <c r="F44" i="30"/>
  <c r="Z44" i="30" s="1"/>
  <c r="E44" i="30"/>
  <c r="Y44" i="30" s="1"/>
  <c r="D44" i="30"/>
  <c r="X44" i="30" s="1"/>
  <c r="W43" i="30"/>
  <c r="AO43" i="30" s="1"/>
  <c r="V43" i="30"/>
  <c r="AN43" i="30" s="1"/>
  <c r="U43" i="30"/>
  <c r="AM43" i="30" s="1"/>
  <c r="T43" i="30"/>
  <c r="AL43" i="30" s="1"/>
  <c r="S43" i="30"/>
  <c r="AK43" i="30" s="1"/>
  <c r="R43" i="30"/>
  <c r="AJ43" i="30" s="1"/>
  <c r="Q43" i="30"/>
  <c r="AI43" i="30" s="1"/>
  <c r="P43" i="30"/>
  <c r="AH43" i="30" s="1"/>
  <c r="O43" i="30"/>
  <c r="AG43" i="30" s="1"/>
  <c r="N43" i="30"/>
  <c r="AF43" i="30" s="1"/>
  <c r="K43" i="30"/>
  <c r="AE43" i="30" s="1"/>
  <c r="J43" i="30"/>
  <c r="AD43" i="30" s="1"/>
  <c r="I43" i="30"/>
  <c r="AC43" i="30" s="1"/>
  <c r="H43" i="30"/>
  <c r="AB43" i="30" s="1"/>
  <c r="G43" i="30"/>
  <c r="AA43" i="30" s="1"/>
  <c r="F43" i="30"/>
  <c r="Z43" i="30" s="1"/>
  <c r="E43" i="30"/>
  <c r="Y43" i="30" s="1"/>
  <c r="D43" i="30"/>
  <c r="X43" i="30" s="1"/>
  <c r="AO42" i="30"/>
  <c r="AN42" i="30"/>
  <c r="AM42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N78" i="29"/>
  <c r="M78" i="29"/>
  <c r="N77" i="29"/>
  <c r="M77" i="29"/>
  <c r="N76" i="29"/>
  <c r="M76" i="29"/>
  <c r="N75" i="29"/>
  <c r="M75" i="29"/>
  <c r="N74" i="29"/>
  <c r="M74" i="29"/>
  <c r="N73" i="29"/>
  <c r="M73" i="29"/>
  <c r="N72" i="29"/>
  <c r="M72" i="29"/>
  <c r="N71" i="29"/>
  <c r="M71" i="29"/>
  <c r="N70" i="29"/>
  <c r="M70" i="29"/>
  <c r="N69" i="29"/>
  <c r="M69" i="29"/>
  <c r="N68" i="29"/>
  <c r="M68" i="29"/>
  <c r="N67" i="29"/>
  <c r="M67" i="29"/>
  <c r="N66" i="29"/>
  <c r="M66" i="29"/>
  <c r="N65" i="29"/>
  <c r="M65" i="29"/>
  <c r="N64" i="29"/>
  <c r="M64" i="29"/>
  <c r="N63" i="29"/>
  <c r="M63" i="29"/>
  <c r="N62" i="29"/>
  <c r="M62" i="29"/>
  <c r="N61" i="29"/>
  <c r="M61" i="29"/>
  <c r="N60" i="29"/>
  <c r="M60" i="29"/>
  <c r="N59" i="29"/>
  <c r="M59" i="29"/>
  <c r="N58" i="29"/>
  <c r="M58" i="29"/>
  <c r="N57" i="29"/>
  <c r="M57" i="29"/>
  <c r="N56" i="29"/>
  <c r="M56" i="29"/>
  <c r="N55" i="29"/>
  <c r="M55" i="29"/>
  <c r="N54" i="29"/>
  <c r="M54" i="29"/>
  <c r="N53" i="29"/>
  <c r="M53" i="29"/>
  <c r="N52" i="29"/>
  <c r="M52" i="29"/>
  <c r="N51" i="29"/>
  <c r="M51" i="29"/>
  <c r="N50" i="29"/>
  <c r="M50" i="29"/>
  <c r="N49" i="29"/>
  <c r="M49" i="29"/>
  <c r="N48" i="29"/>
  <c r="M48" i="29"/>
  <c r="N47" i="29"/>
  <c r="M47" i="29"/>
  <c r="N46" i="29"/>
  <c r="M46" i="29"/>
  <c r="N45" i="29"/>
  <c r="M45" i="29"/>
  <c r="N44" i="29"/>
  <c r="M44" i="29"/>
  <c r="N43" i="29"/>
  <c r="M43" i="29"/>
  <c r="N42" i="29"/>
  <c r="M42" i="29"/>
  <c r="N41" i="29"/>
  <c r="M41" i="29"/>
  <c r="N40" i="29"/>
  <c r="M40" i="29"/>
  <c r="N39" i="29"/>
  <c r="M39" i="29"/>
  <c r="N34" i="29"/>
  <c r="M34" i="29"/>
  <c r="N33" i="29"/>
  <c r="M33" i="29"/>
  <c r="N32" i="29"/>
  <c r="M32" i="29"/>
  <c r="N31" i="29"/>
  <c r="M31" i="29"/>
  <c r="P31" i="29" s="1"/>
  <c r="N30" i="29"/>
  <c r="M30" i="29"/>
  <c r="N29" i="29"/>
  <c r="M29" i="29"/>
  <c r="P29" i="29" s="1"/>
  <c r="N28" i="29"/>
  <c r="M28" i="29"/>
  <c r="N27" i="29"/>
  <c r="M27" i="29"/>
  <c r="P27" i="29" s="1"/>
  <c r="N26" i="29"/>
  <c r="M26" i="29"/>
  <c r="N25" i="29"/>
  <c r="M25" i="29"/>
  <c r="P25" i="29" s="1"/>
  <c r="N24" i="29"/>
  <c r="M24" i="29"/>
  <c r="N23" i="29"/>
  <c r="M23" i="29"/>
  <c r="P23" i="29" s="1"/>
  <c r="N22" i="29"/>
  <c r="M22" i="29"/>
  <c r="N21" i="29"/>
  <c r="M21" i="29"/>
  <c r="P21" i="29" s="1"/>
  <c r="N20" i="29"/>
  <c r="M20" i="29"/>
  <c r="N19" i="29"/>
  <c r="M19" i="29"/>
  <c r="P19" i="29" s="1"/>
  <c r="N18" i="29"/>
  <c r="M18" i="29"/>
  <c r="N17" i="29"/>
  <c r="M17" i="29"/>
  <c r="P17" i="29" s="1"/>
  <c r="N16" i="29"/>
  <c r="M16" i="29"/>
  <c r="N15" i="29"/>
  <c r="M15" i="29"/>
  <c r="P15" i="29" s="1"/>
  <c r="N14" i="29"/>
  <c r="M14" i="29"/>
  <c r="N13" i="29"/>
  <c r="M13" i="29"/>
  <c r="P13" i="29" s="1"/>
  <c r="N12" i="29"/>
  <c r="M12" i="29"/>
  <c r="N11" i="29"/>
  <c r="M11" i="29"/>
  <c r="P11" i="29" s="1"/>
  <c r="N10" i="29"/>
  <c r="M10" i="29"/>
  <c r="N9" i="29"/>
  <c r="M9" i="29"/>
  <c r="P9" i="29" s="1"/>
  <c r="N8" i="29"/>
  <c r="M8" i="29"/>
  <c r="N7" i="29"/>
  <c r="M7" i="29"/>
  <c r="P7" i="29" s="1"/>
  <c r="N6" i="29"/>
  <c r="M6" i="29"/>
  <c r="N5" i="29"/>
  <c r="M5" i="29"/>
  <c r="P5" i="29" s="1"/>
  <c r="N4" i="29"/>
  <c r="M4" i="29"/>
  <c r="N3" i="29"/>
  <c r="M3" i="29"/>
  <c r="P3" i="29" s="1"/>
  <c r="G41" i="28"/>
  <c r="F41" i="28"/>
  <c r="E41" i="28"/>
  <c r="D41" i="28"/>
  <c r="C41" i="28"/>
  <c r="B41" i="28"/>
  <c r="O3" i="29" l="1"/>
  <c r="O4" i="29"/>
  <c r="P4" i="29"/>
  <c r="O5" i="29"/>
  <c r="O6" i="29"/>
  <c r="P6" i="29"/>
  <c r="O7" i="29"/>
  <c r="O8" i="29"/>
  <c r="P8" i="29"/>
  <c r="O9" i="29"/>
  <c r="O10" i="29"/>
  <c r="P10" i="29"/>
  <c r="O11" i="29"/>
  <c r="O12" i="29"/>
  <c r="P12" i="29"/>
  <c r="O13" i="29"/>
  <c r="O14" i="29"/>
  <c r="P14" i="29"/>
  <c r="O15" i="29"/>
  <c r="O16" i="29"/>
  <c r="P16" i="29"/>
  <c r="O17" i="29"/>
  <c r="O18" i="29"/>
  <c r="P18" i="29"/>
  <c r="O19" i="29"/>
  <c r="O20" i="29"/>
  <c r="P20" i="29"/>
  <c r="O21" i="29"/>
  <c r="O22" i="29"/>
  <c r="P22" i="29"/>
  <c r="O23" i="29"/>
  <c r="O24" i="29"/>
  <c r="P24" i="29"/>
  <c r="O25" i="29"/>
  <c r="O26" i="29"/>
  <c r="P26" i="29"/>
  <c r="O27" i="29"/>
  <c r="O28" i="29"/>
  <c r="P28" i="29"/>
  <c r="O29" i="29"/>
  <c r="O30" i="29"/>
  <c r="P30" i="29"/>
  <c r="O31" i="29"/>
  <c r="O32" i="29"/>
  <c r="P32" i="29"/>
  <c r="P33" i="29"/>
  <c r="O33" i="29"/>
  <c r="O34" i="29"/>
  <c r="P34" i="29"/>
  <c r="P39" i="29"/>
  <c r="O39" i="29"/>
  <c r="O40" i="29"/>
  <c r="P40" i="29"/>
  <c r="P41" i="29"/>
  <c r="O41" i="29"/>
  <c r="O42" i="29"/>
  <c r="P42" i="29"/>
  <c r="P43" i="29"/>
  <c r="O43" i="29"/>
  <c r="O44" i="29"/>
  <c r="P44" i="29"/>
  <c r="P45" i="29"/>
  <c r="O45" i="29"/>
  <c r="O46" i="29"/>
  <c r="P46" i="29"/>
  <c r="P47" i="29"/>
  <c r="O47" i="29"/>
  <c r="O48" i="29"/>
  <c r="P48" i="29"/>
  <c r="P49" i="29"/>
  <c r="O49" i="29"/>
  <c r="O50" i="29"/>
  <c r="P50" i="29"/>
  <c r="P51" i="29"/>
  <c r="O51" i="29"/>
  <c r="O52" i="29"/>
  <c r="P52" i="29"/>
  <c r="P53" i="29"/>
  <c r="O53" i="29"/>
  <c r="O54" i="29"/>
  <c r="P54" i="29"/>
  <c r="P55" i="29"/>
  <c r="O55" i="29"/>
  <c r="O56" i="29"/>
  <c r="P56" i="29"/>
  <c r="P57" i="29"/>
  <c r="O57" i="29"/>
  <c r="O58" i="29"/>
  <c r="P58" i="29"/>
  <c r="P59" i="29"/>
  <c r="O59" i="29"/>
  <c r="O60" i="29"/>
  <c r="P60" i="29"/>
  <c r="P61" i="29"/>
  <c r="O61" i="29"/>
  <c r="O62" i="29"/>
  <c r="P62" i="29"/>
  <c r="P63" i="29"/>
  <c r="O63" i="29"/>
  <c r="O64" i="29"/>
  <c r="P64" i="29"/>
  <c r="P65" i="29"/>
  <c r="O65" i="29"/>
  <c r="O66" i="29"/>
  <c r="P66" i="29"/>
  <c r="P67" i="29"/>
  <c r="O67" i="29"/>
  <c r="O68" i="29"/>
  <c r="P68" i="29"/>
  <c r="P69" i="29"/>
  <c r="O69" i="29"/>
  <c r="O70" i="29"/>
  <c r="P70" i="29"/>
  <c r="P71" i="29"/>
  <c r="O71" i="29"/>
  <c r="O72" i="29"/>
  <c r="P72" i="29"/>
  <c r="P73" i="29"/>
  <c r="O73" i="29"/>
  <c r="O74" i="29"/>
  <c r="P74" i="29"/>
  <c r="P75" i="29"/>
  <c r="O75" i="29"/>
  <c r="O76" i="29"/>
  <c r="P76" i="29"/>
  <c r="P77" i="29"/>
  <c r="O77" i="29"/>
  <c r="O78" i="29"/>
  <c r="P78" i="29"/>
  <c r="R20" i="26"/>
  <c r="Y107" i="16" l="1"/>
  <c r="N76" i="26"/>
  <c r="M76" i="26"/>
  <c r="L76" i="26"/>
  <c r="K76" i="26"/>
  <c r="J76" i="26"/>
  <c r="I76" i="26"/>
  <c r="H76" i="26"/>
  <c r="G76" i="26"/>
  <c r="G73" i="26" s="1"/>
  <c r="F76" i="26"/>
  <c r="N75" i="26"/>
  <c r="M75" i="26"/>
  <c r="L75" i="26"/>
  <c r="K75" i="26"/>
  <c r="J75" i="26"/>
  <c r="I75" i="26"/>
  <c r="H75" i="26"/>
  <c r="G75" i="26"/>
  <c r="F75" i="26"/>
  <c r="N74" i="26"/>
  <c r="M74" i="26"/>
  <c r="L74" i="26"/>
  <c r="K74" i="26"/>
  <c r="J74" i="26"/>
  <c r="J62" i="26" s="1"/>
  <c r="I74" i="26"/>
  <c r="I72" i="26" s="1"/>
  <c r="H74" i="26"/>
  <c r="G74" i="26"/>
  <c r="F74" i="26"/>
  <c r="M73" i="26"/>
  <c r="M66" i="26" s="1"/>
  <c r="L73" i="26"/>
  <c r="L66" i="26" s="1"/>
  <c r="K73" i="26"/>
  <c r="M72" i="26"/>
  <c r="J72" i="26"/>
  <c r="N69" i="26"/>
  <c r="N65" i="26" s="1"/>
  <c r="M69" i="26"/>
  <c r="M65" i="26" s="1"/>
  <c r="L69" i="26"/>
  <c r="I69" i="26"/>
  <c r="H69" i="26"/>
  <c r="H65" i="26" s="1"/>
  <c r="F69" i="26"/>
  <c r="N68" i="26"/>
  <c r="M68" i="26"/>
  <c r="M67" i="26" s="1"/>
  <c r="M62" i="26" s="1"/>
  <c r="J68" i="26"/>
  <c r="I68" i="26"/>
  <c r="G68" i="26"/>
  <c r="G72" i="26" s="1"/>
  <c r="F68" i="26"/>
  <c r="J67" i="26"/>
  <c r="K66" i="26"/>
  <c r="K71" i="26" s="1"/>
  <c r="L65" i="26"/>
  <c r="I65" i="26"/>
  <c r="P61" i="26"/>
  <c r="O61" i="26"/>
  <c r="R61" i="26" s="1"/>
  <c r="P60" i="26"/>
  <c r="O60" i="26"/>
  <c r="R60" i="26" s="1"/>
  <c r="P59" i="26"/>
  <c r="O59" i="26"/>
  <c r="R59" i="26" s="1"/>
  <c r="P58" i="26"/>
  <c r="O58" i="26"/>
  <c r="P57" i="26"/>
  <c r="O57" i="26"/>
  <c r="R57" i="26" s="1"/>
  <c r="P56" i="26"/>
  <c r="O56" i="26"/>
  <c r="R56" i="26" s="1"/>
  <c r="P55" i="26"/>
  <c r="O55" i="26"/>
  <c r="R55" i="26" s="1"/>
  <c r="P54" i="26"/>
  <c r="O54" i="26"/>
  <c r="R54" i="26" s="1"/>
  <c r="P53" i="26"/>
  <c r="O53" i="26"/>
  <c r="R53" i="26" s="1"/>
  <c r="P52" i="26"/>
  <c r="O52" i="26"/>
  <c r="R52" i="26" s="1"/>
  <c r="P51" i="26"/>
  <c r="O51" i="26"/>
  <c r="R51" i="26" s="1"/>
  <c r="P50" i="26"/>
  <c r="O50" i="26"/>
  <c r="R50" i="26" s="1"/>
  <c r="P49" i="26"/>
  <c r="O49" i="26"/>
  <c r="R49" i="26" s="1"/>
  <c r="P48" i="26"/>
  <c r="O48" i="26"/>
  <c r="R48" i="26" s="1"/>
  <c r="P47" i="26"/>
  <c r="O47" i="26"/>
  <c r="R47" i="26" s="1"/>
  <c r="P46" i="26"/>
  <c r="O46" i="26"/>
  <c r="R46" i="26" s="1"/>
  <c r="P45" i="26"/>
  <c r="O45" i="26"/>
  <c r="R45" i="26" s="1"/>
  <c r="P44" i="26"/>
  <c r="O44" i="26"/>
  <c r="R44" i="26" s="1"/>
  <c r="P43" i="26"/>
  <c r="O43" i="26"/>
  <c r="R43" i="26" s="1"/>
  <c r="P42" i="26"/>
  <c r="O42" i="26"/>
  <c r="R42" i="26" s="1"/>
  <c r="P41" i="26"/>
  <c r="O41" i="26"/>
  <c r="R41" i="26" s="1"/>
  <c r="P40" i="26"/>
  <c r="O40" i="26"/>
  <c r="R40" i="26" s="1"/>
  <c r="P39" i="26"/>
  <c r="O39" i="26"/>
  <c r="R39" i="26" s="1"/>
  <c r="P38" i="26"/>
  <c r="O38" i="26"/>
  <c r="R38" i="26" s="1"/>
  <c r="P37" i="26"/>
  <c r="O37" i="26"/>
  <c r="R37" i="26" s="1"/>
  <c r="P36" i="26"/>
  <c r="O36" i="26"/>
  <c r="R36" i="26" s="1"/>
  <c r="P35" i="26"/>
  <c r="O35" i="26"/>
  <c r="R35" i="26" s="1"/>
  <c r="P34" i="26"/>
  <c r="O34" i="26"/>
  <c r="R34" i="26" s="1"/>
  <c r="P33" i="26"/>
  <c r="O33" i="26"/>
  <c r="R33" i="26" s="1"/>
  <c r="P32" i="26"/>
  <c r="O32" i="26"/>
  <c r="R32" i="26" s="1"/>
  <c r="P31" i="26"/>
  <c r="O31" i="26"/>
  <c r="R31" i="26" s="1"/>
  <c r="P30" i="26"/>
  <c r="O30" i="26"/>
  <c r="R30" i="26" s="1"/>
  <c r="P29" i="26"/>
  <c r="O29" i="26"/>
  <c r="R29" i="26" s="1"/>
  <c r="P28" i="26"/>
  <c r="O28" i="26"/>
  <c r="R28" i="26" s="1"/>
  <c r="P27" i="26"/>
  <c r="O27" i="26"/>
  <c r="R27" i="26" s="1"/>
  <c r="P26" i="26"/>
  <c r="O26" i="26"/>
  <c r="R26" i="26" s="1"/>
  <c r="P25" i="26"/>
  <c r="O25" i="26"/>
  <c r="R25" i="26" s="1"/>
  <c r="P24" i="26"/>
  <c r="O24" i="26"/>
  <c r="R24" i="26" s="1"/>
  <c r="P23" i="26"/>
  <c r="O23" i="26"/>
  <c r="R23" i="26" s="1"/>
  <c r="P22" i="26"/>
  <c r="O22" i="26"/>
  <c r="R22" i="26" s="1"/>
  <c r="P21" i="26"/>
  <c r="O21" i="26"/>
  <c r="R21" i="26" s="1"/>
  <c r="P20" i="26"/>
  <c r="Q20" i="26" s="1"/>
  <c r="P19" i="26"/>
  <c r="O19" i="26"/>
  <c r="R19" i="26" s="1"/>
  <c r="P18" i="26"/>
  <c r="O18" i="26"/>
  <c r="R18" i="26" s="1"/>
  <c r="P17" i="26"/>
  <c r="O17" i="26"/>
  <c r="R17" i="26" s="1"/>
  <c r="P16" i="26"/>
  <c r="O16" i="26"/>
  <c r="R16" i="26" s="1"/>
  <c r="P15" i="26"/>
  <c r="O15" i="26"/>
  <c r="R15" i="26" s="1"/>
  <c r="P14" i="26"/>
  <c r="O14" i="26"/>
  <c r="R14" i="26" s="1"/>
  <c r="P13" i="26"/>
  <c r="O13" i="26"/>
  <c r="R13" i="26" s="1"/>
  <c r="P12" i="26"/>
  <c r="O12" i="26"/>
  <c r="R12" i="26" s="1"/>
  <c r="P11" i="26"/>
  <c r="O11" i="26"/>
  <c r="R11" i="26" s="1"/>
  <c r="P10" i="26"/>
  <c r="O10" i="26"/>
  <c r="R10" i="26" s="1"/>
  <c r="P9" i="26"/>
  <c r="O9" i="26"/>
  <c r="R9" i="26" s="1"/>
  <c r="P8" i="26"/>
  <c r="O8" i="26"/>
  <c r="R8" i="26" s="1"/>
  <c r="P7" i="26"/>
  <c r="O7" i="26"/>
  <c r="R7" i="26" s="1"/>
  <c r="P6" i="26"/>
  <c r="O6" i="26"/>
  <c r="R6" i="26" s="1"/>
  <c r="P5" i="26"/>
  <c r="O5" i="26"/>
  <c r="R5" i="26" s="1"/>
  <c r="P4" i="26"/>
  <c r="O4" i="26"/>
  <c r="R4" i="26" s="1"/>
  <c r="P3" i="26"/>
  <c r="O3" i="26"/>
  <c r="R3" i="26" s="1"/>
  <c r="P2" i="26"/>
  <c r="O2" i="26"/>
  <c r="R2" i="26" s="1"/>
  <c r="Q2" i="26" l="1"/>
  <c r="Q6" i="26"/>
  <c r="Q14" i="26"/>
  <c r="Q46" i="26"/>
  <c r="Q50" i="26"/>
  <c r="Q30" i="26"/>
  <c r="Q4" i="26"/>
  <c r="Q16" i="26"/>
  <c r="Q13" i="26"/>
  <c r="Q58" i="26"/>
  <c r="R58" i="26"/>
  <c r="Q39" i="26"/>
  <c r="Q54" i="26"/>
  <c r="Q9" i="26"/>
  <c r="Q32" i="26"/>
  <c r="Q44" i="26"/>
  <c r="Q25" i="26"/>
  <c r="Q48" i="26"/>
  <c r="Q10" i="26"/>
  <c r="Q37" i="26"/>
  <c r="Q41" i="26"/>
  <c r="Q60" i="26"/>
  <c r="O74" i="26"/>
  <c r="R74" i="26" s="1"/>
  <c r="Q36" i="26"/>
  <c r="Q55" i="26"/>
  <c r="Q21" i="26"/>
  <c r="Q43" i="26"/>
  <c r="Q51" i="26"/>
  <c r="Q29" i="26"/>
  <c r="Q7" i="26"/>
  <c r="Q11" i="26"/>
  <c r="Q18" i="26"/>
  <c r="Q34" i="26"/>
  <c r="Q38" i="26"/>
  <c r="Q42" i="26"/>
  <c r="Q57" i="26"/>
  <c r="Q61" i="26"/>
  <c r="O76" i="26"/>
  <c r="R76" i="26" s="1"/>
  <c r="K64" i="26"/>
  <c r="H63" i="26"/>
  <c r="G67" i="26"/>
  <c r="G62" i="26" s="1"/>
  <c r="I62" i="26"/>
  <c r="G66" i="26"/>
  <c r="G64" i="26" s="1"/>
  <c r="G71" i="26"/>
  <c r="M64" i="26"/>
  <c r="M71" i="26"/>
  <c r="N70" i="26"/>
  <c r="N63" i="26" s="1"/>
  <c r="L70" i="26"/>
  <c r="L63" i="26" s="1"/>
  <c r="I73" i="26"/>
  <c r="P74" i="26"/>
  <c r="Q74" i="26" s="1"/>
  <c r="Q3" i="26"/>
  <c r="Q17" i="26"/>
  <c r="Q33" i="26"/>
  <c r="Q40" i="26"/>
  <c r="Q47" i="26"/>
  <c r="F62" i="26"/>
  <c r="I66" i="26"/>
  <c r="I71" i="26" s="1"/>
  <c r="I64" i="26" s="1"/>
  <c r="M70" i="26"/>
  <c r="M63" i="26" s="1"/>
  <c r="L71" i="26"/>
  <c r="L64" i="26" s="1"/>
  <c r="K72" i="26"/>
  <c r="K67" i="26" s="1"/>
  <c r="J73" i="26"/>
  <c r="I67" i="26"/>
  <c r="H68" i="26"/>
  <c r="G69" i="26"/>
  <c r="L72" i="26"/>
  <c r="P76" i="26"/>
  <c r="Q8" i="26"/>
  <c r="H70" i="26"/>
  <c r="F72" i="26"/>
  <c r="N72" i="26"/>
  <c r="N67" i="26" s="1"/>
  <c r="Q5" i="26"/>
  <c r="Q19" i="26"/>
  <c r="Q31" i="26"/>
  <c r="Q49" i="26"/>
  <c r="Q56" i="26"/>
  <c r="F65" i="26"/>
  <c r="K68" i="26"/>
  <c r="K62" i="26" s="1"/>
  <c r="J69" i="26"/>
  <c r="J65" i="26" s="1"/>
  <c r="J70" i="26" s="1"/>
  <c r="I70" i="26"/>
  <c r="I63" i="26" s="1"/>
  <c r="F73" i="26"/>
  <c r="N73" i="26"/>
  <c r="Q45" i="26"/>
  <c r="Q59" i="26"/>
  <c r="Q28" i="26"/>
  <c r="Q35" i="26"/>
  <c r="Q53" i="26"/>
  <c r="F66" i="26"/>
  <c r="N66" i="26"/>
  <c r="L68" i="26"/>
  <c r="K69" i="26"/>
  <c r="Q52" i="26"/>
  <c r="F67" i="26"/>
  <c r="H73" i="26"/>
  <c r="H66" i="26" s="1"/>
  <c r="P75" i="26"/>
  <c r="O75" i="26"/>
  <c r="R75" i="26" s="1"/>
  <c r="O68" i="26" l="1"/>
  <c r="R68" i="26" s="1"/>
  <c r="Q76" i="26"/>
  <c r="O73" i="26"/>
  <c r="R73" i="26" s="1"/>
  <c r="O69" i="26"/>
  <c r="R69" i="26" s="1"/>
  <c r="Q75" i="26"/>
  <c r="H64" i="26"/>
  <c r="N71" i="26"/>
  <c r="N64" i="26" s="1"/>
  <c r="J63" i="26"/>
  <c r="K65" i="26"/>
  <c r="K63" i="26" s="1"/>
  <c r="G65" i="26"/>
  <c r="L67" i="26"/>
  <c r="L62" i="26" s="1"/>
  <c r="P68" i="26"/>
  <c r="Q68" i="26" s="1"/>
  <c r="P69" i="26"/>
  <c r="F70" i="26"/>
  <c r="K70" i="26"/>
  <c r="H72" i="26"/>
  <c r="P72" i="26" s="1"/>
  <c r="P73" i="26"/>
  <c r="F71" i="26"/>
  <c r="F64" i="26"/>
  <c r="H71" i="26"/>
  <c r="J66" i="26"/>
  <c r="P66" i="26" s="1"/>
  <c r="N62" i="26"/>
  <c r="J71" i="26"/>
  <c r="J64" i="26" s="1"/>
  <c r="P65" i="26" l="1"/>
  <c r="Q73" i="26"/>
  <c r="O65" i="26"/>
  <c r="R65" i="26" s="1"/>
  <c r="Q69" i="26"/>
  <c r="O64" i="26"/>
  <c r="R64" i="26" s="1"/>
  <c r="O71" i="26"/>
  <c r="R71" i="26" s="1"/>
  <c r="O66" i="26"/>
  <c r="O72" i="26"/>
  <c r="H67" i="26"/>
  <c r="G70" i="26"/>
  <c r="P70" i="26" s="1"/>
  <c r="P64" i="26"/>
  <c r="P71" i="26"/>
  <c r="F63" i="26"/>
  <c r="H62" i="26"/>
  <c r="K55" i="20"/>
  <c r="M55" i="20" s="1"/>
  <c r="J55" i="20"/>
  <c r="L55" i="20" s="1"/>
  <c r="K54" i="20"/>
  <c r="M54" i="20" s="1"/>
  <c r="J54" i="20"/>
  <c r="L54" i="20" s="1"/>
  <c r="K53" i="20"/>
  <c r="M53" i="20" s="1"/>
  <c r="J53" i="20"/>
  <c r="L53" i="20" s="1"/>
  <c r="K51" i="20"/>
  <c r="M51" i="20" s="1"/>
  <c r="J51" i="20"/>
  <c r="L51" i="20" s="1"/>
  <c r="K50" i="20"/>
  <c r="M50" i="20" s="1"/>
  <c r="J50" i="20"/>
  <c r="L50" i="20" s="1"/>
  <c r="K49" i="20"/>
  <c r="M49" i="20" s="1"/>
  <c r="J49" i="20"/>
  <c r="L49" i="20" s="1"/>
  <c r="K48" i="20"/>
  <c r="M48" i="20" s="1"/>
  <c r="J48" i="20"/>
  <c r="L48" i="20" s="1"/>
  <c r="K47" i="20"/>
  <c r="M47" i="20" s="1"/>
  <c r="J47" i="20"/>
  <c r="K46" i="20"/>
  <c r="M46" i="20" s="1"/>
  <c r="J46" i="20"/>
  <c r="L46" i="20" s="1"/>
  <c r="K45" i="20"/>
  <c r="J45" i="20"/>
  <c r="K43" i="20"/>
  <c r="M43" i="20" s="1"/>
  <c r="J43" i="20"/>
  <c r="L43" i="20" s="1"/>
  <c r="K42" i="20"/>
  <c r="J42" i="20"/>
  <c r="K41" i="20"/>
  <c r="M41" i="20" s="1"/>
  <c r="J41" i="20"/>
  <c r="K40" i="20"/>
  <c r="M40" i="20" s="1"/>
  <c r="J40" i="20"/>
  <c r="K39" i="20"/>
  <c r="M39" i="20" s="1"/>
  <c r="J39" i="20"/>
  <c r="L39" i="20" s="1"/>
  <c r="K38" i="20"/>
  <c r="M38" i="20" s="1"/>
  <c r="J38" i="20"/>
  <c r="K37" i="20"/>
  <c r="M37" i="20" s="1"/>
  <c r="J37" i="20"/>
  <c r="L37" i="20" s="1"/>
  <c r="J33" i="20"/>
  <c r="K33" i="20"/>
  <c r="M33" i="20" s="1"/>
  <c r="J34" i="20"/>
  <c r="K34" i="20"/>
  <c r="M34" i="20" s="1"/>
  <c r="J35" i="20"/>
  <c r="K35" i="20"/>
  <c r="M35" i="20" s="1"/>
  <c r="K32" i="20"/>
  <c r="M32" i="20" s="1"/>
  <c r="J32" i="20"/>
  <c r="L32" i="20" s="1"/>
  <c r="K26" i="20"/>
  <c r="M26" i="20" s="1"/>
  <c r="J26" i="20"/>
  <c r="L26" i="20" s="1"/>
  <c r="K25" i="20"/>
  <c r="M25" i="20" s="1"/>
  <c r="J25" i="20"/>
  <c r="L25" i="20" s="1"/>
  <c r="K24" i="20"/>
  <c r="M24" i="20" s="1"/>
  <c r="J24" i="20"/>
  <c r="L24" i="20" s="1"/>
  <c r="K22" i="20"/>
  <c r="M22" i="20" s="1"/>
  <c r="J22" i="20"/>
  <c r="K21" i="20"/>
  <c r="M21" i="20" s="1"/>
  <c r="J21" i="20"/>
  <c r="L21" i="20" s="1"/>
  <c r="K20" i="20"/>
  <c r="M20" i="20" s="1"/>
  <c r="J20" i="20"/>
  <c r="K19" i="20"/>
  <c r="M19" i="20" s="1"/>
  <c r="J19" i="20"/>
  <c r="L19" i="20" s="1"/>
  <c r="K18" i="20"/>
  <c r="M18" i="20" s="1"/>
  <c r="J18" i="20"/>
  <c r="L18" i="20" s="1"/>
  <c r="K17" i="20"/>
  <c r="M17" i="20" s="1"/>
  <c r="J17" i="20"/>
  <c r="L17" i="20" s="1"/>
  <c r="K16" i="20"/>
  <c r="M16" i="20" s="1"/>
  <c r="J16" i="20"/>
  <c r="L16" i="20" s="1"/>
  <c r="J12" i="20"/>
  <c r="K12" i="20"/>
  <c r="M12" i="20" s="1"/>
  <c r="J13" i="20"/>
  <c r="K13" i="20"/>
  <c r="M13" i="20" s="1"/>
  <c r="J14" i="20"/>
  <c r="K14" i="20"/>
  <c r="M14" i="20" s="1"/>
  <c r="K11" i="20"/>
  <c r="M11" i="20" s="1"/>
  <c r="J11" i="20"/>
  <c r="L11" i="20" s="1"/>
  <c r="K4" i="20"/>
  <c r="M4" i="20" s="1"/>
  <c r="K5" i="20"/>
  <c r="K6" i="20"/>
  <c r="M6" i="20" s="1"/>
  <c r="K8" i="20"/>
  <c r="M8" i="20" s="1"/>
  <c r="K9" i="20"/>
  <c r="M9" i="20" s="1"/>
  <c r="K10" i="20"/>
  <c r="M10" i="20" s="1"/>
  <c r="K3" i="20"/>
  <c r="M3" i="20" s="1"/>
  <c r="J4" i="20"/>
  <c r="L4" i="20"/>
  <c r="J5" i="20"/>
  <c r="J6" i="20"/>
  <c r="L6" i="20" s="1"/>
  <c r="J8" i="20"/>
  <c r="J9" i="20"/>
  <c r="L9" i="20" s="1"/>
  <c r="J10" i="20"/>
  <c r="L10" i="20" s="1"/>
  <c r="J3" i="20"/>
  <c r="L5" i="20" l="1"/>
  <c r="M5" i="20"/>
  <c r="L14" i="20"/>
  <c r="L13" i="20"/>
  <c r="L12" i="20"/>
  <c r="L35" i="20"/>
  <c r="L34" i="20"/>
  <c r="L33" i="20"/>
  <c r="L42" i="20"/>
  <c r="M42" i="20"/>
  <c r="L45" i="20"/>
  <c r="M45" i="20"/>
  <c r="R66" i="26"/>
  <c r="Q66" i="26"/>
  <c r="Q65" i="26"/>
  <c r="Q72" i="26"/>
  <c r="R72" i="26"/>
  <c r="Q64" i="26"/>
  <c r="O70" i="26"/>
  <c r="P67" i="26"/>
  <c r="O67" i="26"/>
  <c r="R67" i="26" s="1"/>
  <c r="P62" i="26"/>
  <c r="O62" i="26"/>
  <c r="R62" i="26" s="1"/>
  <c r="Q71" i="26"/>
  <c r="G63" i="26"/>
  <c r="P63" i="26" s="1"/>
  <c r="L38" i="20"/>
  <c r="L20" i="20"/>
  <c r="L22" i="20"/>
  <c r="L8" i="20"/>
  <c r="L3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E64" i="19"/>
  <c r="D64" i="19"/>
  <c r="C64" i="19"/>
  <c r="Q70" i="26" l="1"/>
  <c r="R70" i="26"/>
  <c r="O63" i="26"/>
  <c r="Q62" i="26"/>
  <c r="Q67" i="26"/>
  <c r="AG114" i="16"/>
  <c r="AF114" i="16"/>
  <c r="AE114" i="16"/>
  <c r="AD114" i="16"/>
  <c r="AC114" i="16"/>
  <c r="AB114" i="16"/>
  <c r="AA114" i="16"/>
  <c r="Z114" i="16"/>
  <c r="Y114" i="16"/>
  <c r="X114" i="16"/>
  <c r="W114" i="16"/>
  <c r="V114" i="16"/>
  <c r="U114" i="16"/>
  <c r="T114" i="16"/>
  <c r="S114" i="16"/>
  <c r="AG113" i="16"/>
  <c r="AF113" i="16"/>
  <c r="AE113" i="16"/>
  <c r="AD113" i="16"/>
  <c r="AC113" i="16"/>
  <c r="AB113" i="16"/>
  <c r="AA113" i="16"/>
  <c r="Z113" i="16"/>
  <c r="Y113" i="16"/>
  <c r="X113" i="16"/>
  <c r="W113" i="16"/>
  <c r="V113" i="16"/>
  <c r="U113" i="16"/>
  <c r="T113" i="16"/>
  <c r="S113" i="16"/>
  <c r="AG112" i="16"/>
  <c r="AF112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AG111" i="16"/>
  <c r="AF111" i="16"/>
  <c r="AE111" i="16"/>
  <c r="AD111" i="16"/>
  <c r="AC111" i="16"/>
  <c r="AB111" i="16"/>
  <c r="AA111" i="16"/>
  <c r="Z111" i="16"/>
  <c r="Y111" i="16"/>
  <c r="X111" i="16"/>
  <c r="W111" i="16"/>
  <c r="V111" i="16"/>
  <c r="U111" i="16"/>
  <c r="T111" i="16"/>
  <c r="S111" i="16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AG108" i="16"/>
  <c r="AF108" i="16"/>
  <c r="AE108" i="16"/>
  <c r="AD108" i="16"/>
  <c r="AC108" i="16"/>
  <c r="AB108" i="16"/>
  <c r="AA108" i="16"/>
  <c r="Z108" i="16"/>
  <c r="Y108" i="16"/>
  <c r="X108" i="16"/>
  <c r="W108" i="16"/>
  <c r="V108" i="16"/>
  <c r="U108" i="16"/>
  <c r="T108" i="16"/>
  <c r="S108" i="16"/>
  <c r="AG107" i="16"/>
  <c r="AF107" i="16"/>
  <c r="AE107" i="16"/>
  <c r="AD107" i="16"/>
  <c r="AC107" i="16"/>
  <c r="AB107" i="16"/>
  <c r="AA107" i="16"/>
  <c r="Z107" i="16"/>
  <c r="X107" i="16"/>
  <c r="W107" i="16"/>
  <c r="V107" i="16"/>
  <c r="U107" i="16"/>
  <c r="T107" i="16"/>
  <c r="S107" i="16"/>
  <c r="AG106" i="16"/>
  <c r="AF106" i="16"/>
  <c r="AE106" i="16"/>
  <c r="AD106" i="16"/>
  <c r="AC106" i="16"/>
  <c r="AB106" i="16"/>
  <c r="AA106" i="16"/>
  <c r="Z106" i="16"/>
  <c r="Y106" i="16"/>
  <c r="X106" i="16"/>
  <c r="W106" i="16"/>
  <c r="V106" i="16"/>
  <c r="U106" i="16"/>
  <c r="T106" i="16"/>
  <c r="S106" i="16"/>
  <c r="AG105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D100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D97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Q63" i="26" l="1"/>
  <c r="R63" i="26"/>
  <c r="F110" i="2"/>
  <c r="G110" i="2"/>
  <c r="H110" i="2"/>
  <c r="E110" i="2"/>
</calcChain>
</file>

<file path=xl/sharedStrings.xml><?xml version="1.0" encoding="utf-8"?>
<sst xmlns="http://schemas.openxmlformats.org/spreadsheetml/2006/main" count="2034" uniqueCount="365">
  <si>
    <t>Forum Objective</t>
  </si>
  <si>
    <t>The CPD Race Equity Subcommittee is seeking to gain a thorough understanding of the current culture and climate within Washington’s</t>
  </si>
  <si>
    <t>legal community, centering the lived experiences of BIPOC legal professionals who are not part of the dominant culture.</t>
  </si>
  <si>
    <t>We are intentionally building a forum network platform to explore ways to close Diversity, Equity and Inclusion (DEI) gaps that exist in</t>
  </si>
  <si>
    <t>the legal environment and its systems. To do this, we need individuals who identify as BIPOC legal professionals from whom we can</t>
  </si>
  <si>
    <t>gain this information.  The forum group conversations will center on the work life experiences of each group and the aspects of the</t>
  </si>
  <si>
    <t>legal climate they experience as BIPOC legal professionals in Washington. The forum is intended to address specific diversity, equity,</t>
  </si>
  <si>
    <t>and inclusion gaps, recognize workplace challenges, and identify ways in which the overall climate for BIPOC legal professionals can</t>
  </si>
  <si>
    <t>become more equitable and inclusive in in Washington. The ultimate goal of these efforts is to gain insight that will help to recruit,</t>
  </si>
  <si>
    <t>retain, and promote BIPOC legal professionals working in indigent defense.</t>
  </si>
  <si>
    <t>Why the Forum Approach is Important</t>
  </si>
  <si>
    <t>The forum approach is more granular than a standard approach that might capture generalities, but miss the nuances and differences</t>
  </si>
  <si>
    <t>between groups. Standard approaches also obscure differences between groups we observe and leave those needs largely unmet.</t>
  </si>
  <si>
    <t xml:space="preserve">Looking within each group will allow CPD Race Equity Subcommittee to center each group’s lived workplace experiences, pinpoint </t>
  </si>
  <si>
    <t>prominent inclusion challenges, and show us: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</si>
  <si>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What is important to each group in the workplace?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</si>
  <si>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Which factors are strengths and which factors are weaknesses for each group?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</si>
  <si>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What do the pressures and expectations to ‘conform’ look like?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</si>
  <si>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Reveal each group’s belief about the workplace, and the shared experiences that appear linked to identity.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</si>
  <si>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Is the perspective on DEI different for seasoned professionals than newer professionals?</t>
    </r>
  </si>
  <si>
    <t>Data Notes</t>
  </si>
  <si>
    <t>Data worksheets (lower intensity colors) are protected as read-only to maintain data and chart integrity.</t>
  </si>
  <si>
    <t>"Charts" worksheets (higher intensity colors) are unprotected to allow for selection of charts for printing.</t>
  </si>
  <si>
    <t xml:space="preserve">Not all forum attendees participated in small group discussions. Unforseen schedule conflicts and lack of additional racial or ethnic group </t>
  </si>
  <si>
    <t>members were the most common reasons for this to occur.</t>
  </si>
  <si>
    <t>Number of responses within groups might vary from question to question: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</si>
  <si>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 participant may have joined a small group discussion and left before answering all questions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</si>
  <si>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Participants had the option to decline to answer questions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</si>
  <si>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Some questions were not applicable to some particpants' experiences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</si>
  <si>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Recording errors may have resulted in missed responses</t>
    </r>
  </si>
  <si>
    <t>Participant Role (see table, column Q)
(see table below)</t>
  </si>
  <si>
    <t xml:space="preserve">Quarter </t>
  </si>
  <si>
    <t>Date</t>
  </si>
  <si>
    <t>Data Source</t>
  </si>
  <si>
    <t>Discusion Group Category By Ethnicity</t>
  </si>
  <si>
    <t>Number of Discussion Groups this Category</t>
  </si>
  <si>
    <t>Total Participant Counts</t>
  </si>
  <si>
    <t>A</t>
  </si>
  <si>
    <t>I</t>
  </si>
  <si>
    <t>J</t>
  </si>
  <si>
    <t>P</t>
  </si>
  <si>
    <t>SS</t>
  </si>
  <si>
    <t>SW</t>
  </si>
  <si>
    <t>O</t>
  </si>
  <si>
    <t>Comments</t>
  </si>
  <si>
    <t>Participant Roles</t>
  </si>
  <si>
    <t>Q1</t>
  </si>
  <si>
    <t>Forum</t>
  </si>
  <si>
    <t>Asian Unspecified</t>
  </si>
  <si>
    <t>Attorney</t>
  </si>
  <si>
    <t>WSBA</t>
  </si>
  <si>
    <t>Investigator</t>
  </si>
  <si>
    <t>Asian  - Central</t>
  </si>
  <si>
    <t>Judge</t>
  </si>
  <si>
    <t>Paralegal</t>
  </si>
  <si>
    <t xml:space="preserve">Asian  - East </t>
  </si>
  <si>
    <t>Support Staff</t>
  </si>
  <si>
    <t>Social Worker</t>
  </si>
  <si>
    <t>Asian -Southeast Asian</t>
  </si>
  <si>
    <t>Other</t>
  </si>
  <si>
    <t>Asian - South Asian</t>
  </si>
  <si>
    <t>(category added to match WSBA categories)</t>
  </si>
  <si>
    <t>American Indian/Native American</t>
  </si>
  <si>
    <t>Alaskan Native</t>
  </si>
  <si>
    <t>(aggregated into category above by WSBA)</t>
  </si>
  <si>
    <t>Black/African American/African descent</t>
  </si>
  <si>
    <t>"O" = Administrative Law Sector</t>
  </si>
  <si>
    <t>Black/ Non African Amercan descent</t>
  </si>
  <si>
    <t>Hispanic</t>
  </si>
  <si>
    <t>(aggregated into category below by WSBA)</t>
  </si>
  <si>
    <t>Latinx</t>
  </si>
  <si>
    <t>Middle Eastern descent</t>
  </si>
  <si>
    <t>Multiracial</t>
  </si>
  <si>
    <t>Biracial</t>
  </si>
  <si>
    <t>Pacific Islander/Native Hawaiian</t>
  </si>
  <si>
    <t>FORUM PARTICIPANT DISCUSSION GROUPS</t>
  </si>
  <si>
    <t>Hispanic/Latinx/Latino/Latina</t>
  </si>
  <si>
    <t>Asian/Asian American</t>
  </si>
  <si>
    <t>Biracial/Multiracial</t>
  </si>
  <si>
    <t>Other*</t>
  </si>
  <si>
    <t>American Indian/Native American/Alaskan Native</t>
  </si>
  <si>
    <t>Total</t>
  </si>
  <si>
    <t>Group</t>
  </si>
  <si>
    <t>Group Pos.
Y Axis</t>
  </si>
  <si>
    <t>Question #</t>
  </si>
  <si>
    <t>Question Pos.
 X Axis</t>
  </si>
  <si>
    <t>Question</t>
  </si>
  <si>
    <t>Never
1</t>
  </si>
  <si>
    <t>Rarely
2</t>
  </si>
  <si>
    <t>Sometimes
3</t>
  </si>
  <si>
    <t>Often
4</t>
  </si>
  <si>
    <t>V Often
5</t>
  </si>
  <si>
    <t># Resps</t>
  </si>
  <si>
    <t>Sum of R Values</t>
  </si>
  <si>
    <t>Group Avg
(Bubble Size)</t>
  </si>
  <si>
    <t>Chart Label</t>
  </si>
  <si>
    <t>Asian</t>
  </si>
  <si>
    <t>Job satisfaction/happiness in most recent work environment</t>
  </si>
  <si>
    <t>Connection to others in the workplace</t>
  </si>
  <si>
    <t>Productivity at work (including as relates to indigent clients' experiences)</t>
  </si>
  <si>
    <t>Challenges separating work life from personal life</t>
  </si>
  <si>
    <t>Feelings of being trapped in this work</t>
  </si>
  <si>
    <t>Enjoyment of work</t>
  </si>
  <si>
    <t>Experiences of day-to-day bias and discrimination</t>
  </si>
  <si>
    <t>Feelings of being worn out and overwhelmed in this work</t>
  </si>
  <si>
    <t>Experiences of or belief in making a difference in this work</t>
  </si>
  <si>
    <t>Experiences of being supported by leadership and management in the workplace</t>
  </si>
  <si>
    <t>Feelings of being valued in/at work</t>
  </si>
  <si>
    <t>Experiences of having to be twice as good at work to simply be accepted as competent</t>
  </si>
  <si>
    <t>Experiences of exclusion at work</t>
  </si>
  <si>
    <t>Experiences of having to diminish who you are to navigate the work atmosphere and culture</t>
  </si>
  <si>
    <t>Experiences of receiving more scrutiny regarding work than white colleagues</t>
  </si>
  <si>
    <t>Black</t>
  </si>
  <si>
    <t>All Groups</t>
  </si>
  <si>
    <t>Rating</t>
  </si>
  <si>
    <t>Numeric Rating</t>
  </si>
  <si>
    <t>Job satisfaction</t>
  </si>
  <si>
    <t>Connection to others</t>
  </si>
  <si>
    <t>Productivity</t>
  </si>
  <si>
    <t>Making a difference</t>
  </si>
  <si>
    <t>Supported by leadership</t>
  </si>
  <si>
    <t>Valued in/at work</t>
  </si>
  <si>
    <t>Separating work/personal life</t>
  </si>
  <si>
    <t>Feeling trapped</t>
  </si>
  <si>
    <t>Day-to-day bias/discrimination</t>
  </si>
  <si>
    <t>Worn out/overwhelmed</t>
  </si>
  <si>
    <t>Have to be twice as good</t>
  </si>
  <si>
    <t>Exclusion at work</t>
  </si>
  <si>
    <t>Have to diminish self at work</t>
  </si>
  <si>
    <t>Receive more scrutiny</t>
  </si>
  <si>
    <t>Never</t>
  </si>
  <si>
    <t>Rarely/Never</t>
  </si>
  <si>
    <t>Rarely</t>
  </si>
  <si>
    <t>Sometimes/Rarely</t>
  </si>
  <si>
    <t>Sometimes</t>
  </si>
  <si>
    <t>Sometimes/Often</t>
  </si>
  <si>
    <t>Often</t>
  </si>
  <si>
    <t>Often/Very Often</t>
  </si>
  <si>
    <t>Very Often</t>
  </si>
  <si>
    <t>Job Satisfaction</t>
  </si>
  <si>
    <t>Connection to Others</t>
  </si>
  <si>
    <t>Enjoyment of Work</t>
  </si>
  <si>
    <t>Making a Difference</t>
  </si>
  <si>
    <t>Supported by Leadership</t>
  </si>
  <si>
    <t>Valued in/at Work</t>
  </si>
  <si>
    <t>JS Lbl</t>
  </si>
  <si>
    <t>CtO Lbl</t>
  </si>
  <si>
    <t>Prod Lbl</t>
  </si>
  <si>
    <t>EoW Lbl</t>
  </si>
  <si>
    <t>MaD Lbl</t>
  </si>
  <si>
    <t>SbL Lbl</t>
  </si>
  <si>
    <t>VaW Lbl</t>
  </si>
  <si>
    <t>SW/PL Lbl</t>
  </si>
  <si>
    <t>FT Lbl</t>
  </si>
  <si>
    <t>DtDB/D Lbl</t>
  </si>
  <si>
    <t>WO/O Lbl</t>
  </si>
  <si>
    <t>HtbTaG Lbl</t>
  </si>
  <si>
    <t>EaW Lbl</t>
  </si>
  <si>
    <t>HtDSaW Lbl</t>
  </si>
  <si>
    <t>RMS Lbl</t>
  </si>
  <si>
    <t>Forum Participants</t>
  </si>
  <si>
    <t>Q2</t>
  </si>
  <si>
    <t>American Indian / Native American / Alaskan Native</t>
  </si>
  <si>
    <t>Asian-Central Asian</t>
  </si>
  <si>
    <t>Asian-East Asian</t>
  </si>
  <si>
    <t>Asian-South Asian</t>
  </si>
  <si>
    <t>Asian-Southeast Asian</t>
  </si>
  <si>
    <t>Asian—unspecified</t>
  </si>
  <si>
    <t>Black / African American / African Descent</t>
  </si>
  <si>
    <t>Biracial / Multiracial</t>
  </si>
  <si>
    <t>Hispanic / Latinx</t>
  </si>
  <si>
    <t>Middle Eastern Descent</t>
  </si>
  <si>
    <t>Hispanic / Latinx / Latino / Latina**</t>
  </si>
  <si>
    <t>Multi Racial / Bi Racial</t>
  </si>
  <si>
    <t>Not Listed</t>
  </si>
  <si>
    <t>Native Hawaiian / Pacific Islander**</t>
  </si>
  <si>
    <t>Attorney*</t>
  </si>
  <si>
    <t>Section I | In Court: The Judge/Commissioner</t>
  </si>
  <si>
    <t>X Axis Placement</t>
  </si>
  <si>
    <t>Y Axis Placement</t>
  </si>
  <si>
    <t>Response Sum</t>
  </si>
  <si>
    <t># Responses</t>
  </si>
  <si>
    <t>Response Avg</t>
  </si>
  <si>
    <t>Label</t>
  </si>
  <si>
    <t>Perpetuates unfair stereotypes when they exercise discretion</t>
  </si>
  <si>
    <t>Attributes more esteem to other Court players than to me</t>
  </si>
  <si>
    <t>Seems to have a pre-determined narrative of advocates/clients of color</t>
  </si>
  <si>
    <t>Applies a double standard when extending credibility</t>
  </si>
  <si>
    <t>Neutral</t>
  </si>
  <si>
    <t>Treats me with respect</t>
  </si>
  <si>
    <t>Is patient with me when I am advocating for my client</t>
  </si>
  <si>
    <t>Mantains impartiality, recognizes bias</t>
  </si>
  <si>
    <t>Section II | Employer/Coworkers</t>
  </si>
  <si>
    <t>What I try to communicate re: stereotypes/microaggressions gets distorted to discount me</t>
  </si>
  <si>
    <t>Treats me as though I lack knowledge related to problem solving</t>
  </si>
  <si>
    <t>Allows dismissive treatment when individuals bring up unfair workplace practices</t>
  </si>
  <si>
    <t>Prevents individuals from communicating knowledge about bias and its impacts on work</t>
  </si>
  <si>
    <t>I experience an articulable level of inclusion</t>
  </si>
  <si>
    <t>Workplace culture aligns with attitudes of respectfulness regarding differences &amp; diversity</t>
  </si>
  <si>
    <t>There are meaningful, constructive avenues for conflict resolution.</t>
  </si>
  <si>
    <t>Responses</t>
  </si>
  <si>
    <t>Section I | In the Courtroom</t>
  </si>
  <si>
    <t>Applies a double standard re: credibility</t>
  </si>
  <si>
    <t>Pre-determined narrative</t>
  </si>
  <si>
    <t>Attributes more esteem to others</t>
  </si>
  <si>
    <t>Perpetuates unfair stereotypes</t>
  </si>
  <si>
    <t>Is patient with my advocacy for client</t>
  </si>
  <si>
    <t>Prevents individuals from communicating their knowledge about bias</t>
  </si>
  <si>
    <t>Allows dismissive treatment in discussion about unfair practices</t>
  </si>
  <si>
    <t>Treats me as though I lack knowledge in problem-solving situations</t>
  </si>
  <si>
    <t>Communication about microagressions/stereotypes gets discredited</t>
  </si>
  <si>
    <t>Articulable level of inclusion</t>
  </si>
  <si>
    <t>Workplace culture aligns with attitudes of respectfulness re: diversity</t>
  </si>
  <si>
    <t>Meaningful, constructive avenues for conflict resolution</t>
  </si>
  <si>
    <t>N/A</t>
  </si>
  <si>
    <t>Response Sums</t>
  </si>
  <si>
    <t>Is patient</t>
  </si>
  <si>
    <t>Allows dismissive treatment in discussion about unfair treatment</t>
  </si>
  <si>
    <t>ARRANGED FOR CHART CREATION</t>
  </si>
  <si>
    <t>Compiled</t>
  </si>
  <si>
    <t>Labels</t>
  </si>
  <si>
    <t>LABEL Applies a double standard re: credibility</t>
  </si>
  <si>
    <t>LABEL Pre-determined narrative</t>
  </si>
  <si>
    <t>LABEL Attributes more esteem to others</t>
  </si>
  <si>
    <t>LABEL Perpetuates unfair stereotypes</t>
  </si>
  <si>
    <t>LABEL Treats me with respect</t>
  </si>
  <si>
    <t>LABEL Is patient</t>
  </si>
  <si>
    <t>LABEL Mantains impartiality, recognizes bias</t>
  </si>
  <si>
    <t>LABEL Prevents individuals from communicating their knowledge about bias</t>
  </si>
  <si>
    <t>LABEL Allows dismissive treatment in discussion about unfair treatment</t>
  </si>
  <si>
    <t>LABEL Treats me as though I lack knowledge in problem-solving situations</t>
  </si>
  <si>
    <t>LABEL Communication about microagressions/stereotypes gets discredited</t>
  </si>
  <si>
    <t>LABEL Articulable level of inclusion</t>
  </si>
  <si>
    <t>LABEL Workplace culture aligns with attitudes of respectfulness re: diversity</t>
  </si>
  <si>
    <t>LABEL Meaningful, constructive avenues for conflict resolution</t>
  </si>
  <si>
    <t/>
  </si>
  <si>
    <t>Participants</t>
  </si>
  <si>
    <t>Group Responses</t>
  </si>
  <si>
    <t xml:space="preserve"> </t>
  </si>
  <si>
    <t>Response Distribution</t>
  </si>
  <si>
    <t>Quarter</t>
  </si>
  <si>
    <t>Professional Role</t>
  </si>
  <si>
    <t>Discussion Group</t>
  </si>
  <si>
    <t>Q3</t>
  </si>
  <si>
    <t>Other - HR Professional</t>
  </si>
  <si>
    <t>Administrative Assistant</t>
  </si>
  <si>
    <t>Judge (former public defender)</t>
  </si>
  <si>
    <t>Attorney (retired)</t>
  </si>
  <si>
    <t>Hispanic / Latinx / Latino / Latina</t>
  </si>
  <si>
    <t>Other - Legal Technician</t>
  </si>
  <si>
    <t>Attended the general forum but did not participate in the breakout sessions</t>
  </si>
  <si>
    <t>Forum Participants by Race/Ethnicity</t>
  </si>
  <si>
    <t>Biracial / Multiracial*</t>
  </si>
  <si>
    <t>Forum Participants by Professional Role</t>
  </si>
  <si>
    <t>Racial/Ethnic Group</t>
  </si>
  <si>
    <t>Participant Count</t>
  </si>
  <si>
    <t>Other - 1 Human Resources Professional, 1 Legal Technician</t>
  </si>
  <si>
    <t>I. Establishing Leadership's Commitment to Future Retention and Recruitment of BIPOC Legal Professionals</t>
  </si>
  <si>
    <t>GROUP</t>
  </si>
  <si>
    <t># Group Responses</t>
  </si>
  <si>
    <t>PD workplaces must demonstrate understanding of needs and expectations around retention and recruitment efforts</t>
  </si>
  <si>
    <t>Leadership and management can be focused on the future and promote better practices to implement actions that reflect the organization’s ability and willingness to change.</t>
  </si>
  <si>
    <t>Leadership and management must be willing to challenge the normative, status quo of what has been acceptable.</t>
  </si>
  <si>
    <t>Leadership and management must establish overall objectives and goals and clearly communicate to all stakeholders/staff.</t>
  </si>
  <si>
    <t>At least on an annual basis there should be a review of the identified goals and objectives.</t>
  </si>
  <si>
    <t>Leadership and management have to make their employees aware of objectives, goals and expectations regarding maintaining a non-toxic, inclusionary, supportive work environment.</t>
  </si>
  <si>
    <t>Leadership and management should be the bridge to creating meaningful change in these retention and recruitment efforts.</t>
  </si>
  <si>
    <t>Leadership and management have to commit to follow up with positive decision making around their goals and objectives, implement real action, and check/review effectiveness.</t>
  </si>
  <si>
    <t>Black / African American / African descent</t>
  </si>
  <si>
    <t>Asian / Asian American</t>
  </si>
  <si>
    <t>II. Building Blocks to Recruitment and Retention</t>
  </si>
  <si>
    <t>The quality of an employer's recruiting efforts matter.</t>
  </si>
  <si>
    <t>The traditional interviewing and onboarding process can be an improved-upon process.</t>
  </si>
  <si>
    <t>Leadership should focus on its organizational culture and the environment.</t>
  </si>
  <si>
    <t>Office politics create barriers for you.</t>
  </si>
  <si>
    <t>Turf wars/silos play a part in the well-being of employees and workplace environment.</t>
  </si>
  <si>
    <t>Empathy is important for organizations/workplaces to exhibit.</t>
  </si>
  <si>
    <t>Enabling employee and career advancement increases job satisfaction and engagement.</t>
  </si>
  <si>
    <t>Leadership and managers are trained and qualified to navigate difficult conversations and conflict.</t>
  </si>
  <si>
    <t>The employers have to think about their employees' lives holistically.</t>
  </si>
  <si>
    <t>Knowing how a supervisor reacts influences whether employees speak up.</t>
  </si>
  <si>
    <t>Section I | Establishing Leadership’s Commitment to Future Retention and Recruitment of BIPOC Legal Professionals</t>
  </si>
  <si>
    <t>Section II | Building Blocks to Recruitment and Retention</t>
  </si>
  <si>
    <t>PD workplaces must demonstrate understanding of needs and expectations around retention and recruitment efforts.</t>
  </si>
  <si>
    <t>Strongly Disagree</t>
  </si>
  <si>
    <t>Disagree</t>
  </si>
  <si>
    <t>Somewhat Disagree</t>
  </si>
  <si>
    <t>Neither Agree nor Disagree</t>
  </si>
  <si>
    <t>Somewhat Agree</t>
  </si>
  <si>
    <t>Agree</t>
  </si>
  <si>
    <t>Strongly Agree</t>
  </si>
  <si>
    <t>Arranged for Chart Creation</t>
  </si>
  <si>
    <t>LABELS</t>
  </si>
  <si>
    <t>Section II</t>
  </si>
  <si>
    <t>X Axis</t>
  </si>
  <si>
    <t>Q4</t>
  </si>
  <si>
    <t>Law Student</t>
  </si>
  <si>
    <t xml:space="preserve">Judge </t>
  </si>
  <si>
    <t>Not Specified</t>
  </si>
  <si>
    <t>First Name</t>
  </si>
  <si>
    <t>Last Name</t>
  </si>
  <si>
    <t>Job Title</t>
  </si>
  <si>
    <t>Please select a discussion group with which you identify. Your selection will be used to organize the breakout spaces. If you identify as multi-racial/multi-ethnic, please select the discussion group you would like to join for this forum.</t>
  </si>
  <si>
    <t>Are you currently a law school student?</t>
  </si>
  <si>
    <t>(Redacted)</t>
  </si>
  <si>
    <t>No</t>
  </si>
  <si>
    <t>Latino/Latina</t>
  </si>
  <si>
    <t>Yes</t>
  </si>
  <si>
    <t>I. Establishing Leadership’s Commitment to Future Retention and Recruitment of BIPOC Legal Professionals (Realigning Workforce Values)</t>
  </si>
  <si>
    <t>Public Defender offices, workplaces and organizations must demonstrate a measurable understanding of measures geared to prevent burnout.</t>
  </si>
  <si>
    <t>Leadership and management should be focused on the future and promote better practices to address workplaces that exhibit: lack of clear expectations, dysfunctional workplace dynamics, and lack of social support.</t>
  </si>
  <si>
    <t>Leadership and management must be willing to give employees a great start, give employees more control over their time, and give employees an upward career path.</t>
  </si>
  <si>
    <t>Leadership and management must establish a transparent work culture and continuously motivate and support employees.</t>
  </si>
  <si>
    <t>Workplace stress and mental health concerns are modern realities and employers must have appropriate responses built into their infrastructures.</t>
  </si>
  <si>
    <t>Leadership and management must make their employees aware of objectives, goals, and expectations regarding maintaining a non-toxic, inclusionary, and supportive work environment.</t>
  </si>
  <si>
    <t>Leadership and management should give employees a sense of control over their lives and provide a work experience that feels transparent, authentic, and fair.</t>
  </si>
  <si>
    <t>Leadership and management should regularly have dialogue and explain their approach to salary benchmarking, pay equity, and career advancement.</t>
  </si>
  <si>
    <t>II. 	The Next Generation of Lawyers: Building Blocks to Recruitment and Retention of BIPOC Legal Professionals</t>
  </si>
  <si>
    <t>The quality of future recruiting efforts matter.</t>
  </si>
  <si>
    <t>Formal mentoring programs and professional advancement should be prioritized.</t>
  </si>
  <si>
    <t>Structural inequality and lack of representation of BIPOC individuals at leadership levels continue to be issues.</t>
  </si>
  <si>
    <t>Inclusion must be a priority in addition to diversity of the employees.</t>
  </si>
  <si>
    <t>Contextual recruitment in law firms has redefined what it means to be talented without diluting the role of a lawyer.</t>
  </si>
  <si>
    <t>Law Schools could do more to prepare BIPOC students for careers in indigent defense.</t>
  </si>
  <si>
    <t xml:space="preserve">Law Schools must create and maintain non-toxic, inclusionary, and supportive learning environments for BIPOC students. </t>
  </si>
  <si>
    <t>A person’s learning environment informs, either positively or negatively, how that person will navigate workplace challenges.</t>
  </si>
  <si>
    <t>Law schools could do more to improve their culture and environment.</t>
  </si>
  <si>
    <t>Improvements can be made to the interviewing and onboarding process.</t>
  </si>
  <si>
    <t xml:space="preserve">Leadership and management should give employees a sense of control over their lives and provide a work experience that feels transparent, authentic, and fair. </t>
  </si>
  <si>
    <t>Law Schools must create and maintain non-toxic, inclusionary, and supportive learning environments for BIPOC students.</t>
  </si>
  <si>
    <t xml:space="preserve">Improvements can be made to the interviewing and onboarding process. </t>
  </si>
  <si>
    <t>Section I LABELS</t>
  </si>
  <si>
    <t>LABEL: Public Defender offices, workplaces and organizations must demonstrate a measurable understanding of measures geared to prevent burnout.</t>
  </si>
  <si>
    <t>LABEL: Leadership and management should be focused on the future and promote better practices to address workplaces that exhibit: lack of clear expectations, dysfunctional workplace dynamics, and lack of social support.</t>
  </si>
  <si>
    <t>LABEL: Leadership and management must be willing to give employees a great start, give employees more control over their time, and give employees an upward career path.</t>
  </si>
  <si>
    <t>LABEL: Leadership and management must establish a transparent work culture and continuously motivate and support employees.</t>
  </si>
  <si>
    <t>LABEL: Workplace stress and mental health concerns are modern realities and employers must have appropriate responses built into their infrastructures.</t>
  </si>
  <si>
    <t>LABEL: Leadership and management must make their employees aware of objectives, goals, and expectations regarding maintaining a non-toxic, inclusionary, and supportive work environment.</t>
  </si>
  <si>
    <t xml:space="preserve">LABEL: Leadership and management should give employees a sense of control over their lives and provide a work experience that feels transparent, authentic, and fair. </t>
  </si>
  <si>
    <t>LABEL: Leadership and management should regularly have dialogue and explain their approach to salary benchmarking, pay equity, and career advancement.</t>
  </si>
  <si>
    <t>LABEL: The quality of future recruiting efforts matter.</t>
  </si>
  <si>
    <t>LABEL: Formal mentoring programs and professional advancement should be prioritized.</t>
  </si>
  <si>
    <t>LABEL: Structural inequality and lack of representation of BIPOC individuals at leadership levels continue to be issues.</t>
  </si>
  <si>
    <t>LABEL: Inclusion must be a priority in addition to diversity of the employees.</t>
  </si>
  <si>
    <t>LABEL: Contextual recruitment in law firms has redefined what it means to be talented without diluting the role of a lawyer.</t>
  </si>
  <si>
    <t>LABEL: Law Schools could do more to prepare BIPOC students for careers in indigent defense.</t>
  </si>
  <si>
    <t>LABEL: Law Schools must create and maintain non-toxic, inclusionary, and supportive learning environments for BIPOC students.</t>
  </si>
  <si>
    <t>LABEL: A person’s learning environment informs, either positively or negatively, how that person will navigate workplace challenges.</t>
  </si>
  <si>
    <t>LABEL: Law schools could do more to improve their culture and environment.</t>
  </si>
  <si>
    <t xml:space="preserve">LABEL: Improvements can be made to the interviewing and onboarding process. </t>
  </si>
  <si>
    <t>Organization</t>
  </si>
  <si>
    <t>Work Location (City/County)</t>
  </si>
  <si>
    <t>Race/Ethnicity</t>
  </si>
  <si>
    <t>American Indian/Alaska Native</t>
  </si>
  <si>
    <t>American Indian/Alaska Native (Multi-Racial)</t>
  </si>
  <si>
    <t>Asian Pacific Islander (Asian)</t>
  </si>
  <si>
    <t>African</t>
  </si>
  <si>
    <t>African (Black)</t>
  </si>
  <si>
    <t>Multiracial (Latinx)</t>
  </si>
  <si>
    <t>Number of Participants</t>
  </si>
  <si>
    <t>Notes</t>
  </si>
  <si>
    <t>"O" = Administrative Law Professional</t>
  </si>
  <si>
    <t>"O"-HR Professional and Legal Technician</t>
  </si>
  <si>
    <t>"O"-Law Students</t>
  </si>
  <si>
    <t>"O"-Law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</si>
</sst>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58AA7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E8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5" fillId="9" borderId="14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wrapText="1"/>
    </xf>
    <xf numFmtId="14" fontId="0" fillId="0" borderId="0" xfId="0" applyNumberFormat="1"/>
    <xf numFmtId="0" fontId="0" fillId="0" borderId="4" xfId="0" applyBorder="1"/>
    <xf numFmtId="0" fontId="0" fillId="0" borderId="6" xfId="0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/>
    <xf numFmtId="0" fontId="0" fillId="0" borderId="2" xfId="0" applyBorder="1" applyAlignment="1"/>
    <xf numFmtId="0" fontId="1" fillId="0" borderId="0" xfId="0" applyFont="1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164" fontId="0" fillId="0" borderId="0" xfId="0" applyNumberFormat="1"/>
    <xf numFmtId="0" fontId="21" fillId="0" borderId="0" xfId="0" applyFont="1"/>
    <xf numFmtId="0" fontId="0" fillId="0" borderId="0" xfId="0" applyFont="1"/>
    <xf numFmtId="1" fontId="0" fillId="0" borderId="0" xfId="0" applyNumberFormat="1"/>
    <xf numFmtId="0" fontId="21" fillId="0" borderId="0" xfId="0" applyFont="1" applyAlignment="1">
      <alignment wrapText="1"/>
    </xf>
    <xf numFmtId="0" fontId="21" fillId="34" borderId="16" xfId="0" applyFont="1" applyFill="1" applyBorder="1"/>
    <xf numFmtId="0" fontId="0" fillId="34" borderId="16" xfId="0" applyFill="1" applyBorder="1"/>
    <xf numFmtId="0" fontId="0" fillId="0" borderId="0" xfId="0" applyFill="1"/>
    <xf numFmtId="0" fontId="1" fillId="34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1" fillId="36" borderId="16" xfId="0" applyFont="1" applyFill="1" applyBorder="1" applyAlignment="1">
      <alignment wrapText="1"/>
    </xf>
    <xf numFmtId="0" fontId="0" fillId="34" borderId="16" xfId="0" applyFont="1" applyFill="1" applyBorder="1"/>
    <xf numFmtId="164" fontId="0" fillId="34" borderId="16" xfId="0" applyNumberFormat="1" applyFill="1" applyBorder="1"/>
    <xf numFmtId="0" fontId="1" fillId="34" borderId="16" xfId="0" applyFont="1" applyFill="1" applyBorder="1"/>
    <xf numFmtId="0" fontId="0" fillId="0" borderId="16" xfId="0" applyFill="1" applyBorder="1"/>
    <xf numFmtId="164" fontId="0" fillId="0" borderId="16" xfId="0" applyNumberFormat="1" applyBorder="1"/>
    <xf numFmtId="0" fontId="0" fillId="35" borderId="16" xfId="0" applyFill="1" applyBorder="1"/>
    <xf numFmtId="0" fontId="0" fillId="36" borderId="16" xfId="0" applyFill="1" applyBorder="1"/>
    <xf numFmtId="0" fontId="22" fillId="34" borderId="16" xfId="0" applyFont="1" applyFill="1" applyBorder="1"/>
    <xf numFmtId="0" fontId="22" fillId="0" borderId="16" xfId="0" applyFont="1" applyFill="1" applyBorder="1"/>
    <xf numFmtId="164" fontId="22" fillId="0" borderId="16" xfId="0" applyNumberFormat="1" applyFont="1" applyBorder="1"/>
    <xf numFmtId="0" fontId="22" fillId="35" borderId="16" xfId="0" applyFont="1" applyFill="1" applyBorder="1"/>
    <xf numFmtId="0" fontId="22" fillId="36" borderId="16" xfId="0" applyFont="1" applyFill="1" applyBorder="1"/>
    <xf numFmtId="0" fontId="0" fillId="34" borderId="16" xfId="0" applyNumberFormat="1" applyFill="1" applyBorder="1"/>
    <xf numFmtId="0" fontId="0" fillId="34" borderId="17" xfId="0" applyNumberFormat="1" applyFill="1" applyBorder="1"/>
    <xf numFmtId="0" fontId="0" fillId="0" borderId="18" xfId="0" applyBorder="1"/>
    <xf numFmtId="0" fontId="0" fillId="0" borderId="3" xfId="0" applyBorder="1"/>
    <xf numFmtId="0" fontId="0" fillId="0" borderId="0" xfId="0" applyBorder="1"/>
    <xf numFmtId="164" fontId="0" fillId="0" borderId="4" xfId="0" applyNumberFormat="1" applyBorder="1"/>
    <xf numFmtId="0" fontId="0" fillId="0" borderId="20" xfId="0" applyBorder="1"/>
    <xf numFmtId="164" fontId="0" fillId="0" borderId="21" xfId="0" applyNumberFormat="1" applyBorder="1"/>
    <xf numFmtId="0" fontId="0" fillId="0" borderId="5" xfId="0" applyBorder="1"/>
    <xf numFmtId="0" fontId="0" fillId="0" borderId="22" xfId="0" applyBorder="1"/>
    <xf numFmtId="164" fontId="0" fillId="0" borderId="6" xfId="0" applyNumberFormat="1" applyBorder="1"/>
    <xf numFmtId="0" fontId="1" fillId="0" borderId="1" xfId="0" applyFont="1" applyBorder="1"/>
    <xf numFmtId="0" fontId="1" fillId="0" borderId="19" xfId="0" applyFont="1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0" fillId="0" borderId="4" xfId="0" applyNumberFormat="1" applyBorder="1"/>
    <xf numFmtId="0" fontId="0" fillId="0" borderId="0" xfId="0" applyBorder="1" applyAlignment="1">
      <alignment horizontal="left" vertical="top" wrapText="1"/>
    </xf>
    <xf numFmtId="1" fontId="0" fillId="0" borderId="6" xfId="0" applyNumberFormat="1" applyBorder="1"/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/>
    <xf numFmtId="0" fontId="0" fillId="0" borderId="4" xfId="0" applyFont="1" applyBorder="1"/>
    <xf numFmtId="14" fontId="0" fillId="36" borderId="25" xfId="0" applyNumberFormat="1" applyFill="1" applyBorder="1"/>
    <xf numFmtId="0" fontId="0" fillId="36" borderId="25" xfId="0" applyFill="1" applyBorder="1"/>
    <xf numFmtId="14" fontId="0" fillId="36" borderId="23" xfId="0" applyNumberFormat="1" applyFill="1" applyBorder="1"/>
    <xf numFmtId="0" fontId="0" fillId="36" borderId="23" xfId="0" applyFill="1" applyBorder="1"/>
    <xf numFmtId="14" fontId="0" fillId="37" borderId="23" xfId="0" applyNumberFormat="1" applyFill="1" applyBorder="1"/>
    <xf numFmtId="0" fontId="0" fillId="37" borderId="23" xfId="0" applyFill="1" applyBorder="1"/>
    <xf numFmtId="14" fontId="0" fillId="37" borderId="26" xfId="0" applyNumberFormat="1" applyFill="1" applyBorder="1"/>
    <xf numFmtId="0" fontId="0" fillId="37" borderId="26" xfId="0" applyFill="1" applyBorder="1"/>
    <xf numFmtId="14" fontId="1" fillId="0" borderId="19" xfId="0" applyNumberFormat="1" applyFont="1" applyBorder="1" applyAlignment="1">
      <alignment wrapText="1"/>
    </xf>
    <xf numFmtId="0" fontId="0" fillId="36" borderId="27" xfId="0" applyFill="1" applyBorder="1"/>
    <xf numFmtId="0" fontId="0" fillId="36" borderId="28" xfId="0" applyFill="1" applyBorder="1"/>
    <xf numFmtId="0" fontId="0" fillId="36" borderId="29" xfId="0" applyFill="1" applyBorder="1"/>
    <xf numFmtId="0" fontId="0" fillId="36" borderId="30" xfId="0" applyFill="1" applyBorder="1"/>
    <xf numFmtId="0" fontId="0" fillId="37" borderId="31" xfId="0" applyFill="1" applyBorder="1"/>
    <xf numFmtId="0" fontId="0" fillId="37" borderId="29" xfId="0" applyFill="1" applyBorder="1"/>
    <xf numFmtId="0" fontId="0" fillId="37" borderId="32" xfId="0" applyFill="1" applyBorder="1"/>
    <xf numFmtId="0" fontId="0" fillId="37" borderId="33" xfId="0" applyFill="1" applyBorder="1"/>
    <xf numFmtId="14" fontId="0" fillId="37" borderId="34" xfId="0" applyNumberFormat="1" applyFill="1" applyBorder="1"/>
    <xf numFmtId="0" fontId="0" fillId="37" borderId="34" xfId="0" applyFill="1" applyBorder="1"/>
    <xf numFmtId="0" fontId="0" fillId="37" borderId="30" xfId="0" applyFill="1" applyBorder="1"/>
    <xf numFmtId="3" fontId="0" fillId="0" borderId="0" xfId="0" applyNumberFormat="1"/>
    <xf numFmtId="164" fontId="0" fillId="0" borderId="0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0" fontId="0" fillId="0" borderId="0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4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36" borderId="35" xfId="0" applyFont="1" applyFill="1" applyBorder="1" applyAlignment="1">
      <alignment horizontal="center" wrapText="1"/>
    </xf>
    <xf numFmtId="0" fontId="0" fillId="0" borderId="1" xfId="0" applyBorder="1"/>
    <xf numFmtId="0" fontId="0" fillId="0" borderId="19" xfId="0" applyBorder="1"/>
    <xf numFmtId="0" fontId="0" fillId="36" borderId="35" xfId="0" applyFill="1" applyBorder="1"/>
    <xf numFmtId="164" fontId="0" fillId="36" borderId="35" xfId="0" applyNumberFormat="1" applyFill="1" applyBorder="1"/>
    <xf numFmtId="164" fontId="0" fillId="36" borderId="23" xfId="0" applyNumberFormat="1" applyFill="1" applyBorder="1"/>
    <xf numFmtId="0" fontId="0" fillId="36" borderId="36" xfId="0" applyFill="1" applyBorder="1"/>
    <xf numFmtId="0" fontId="0" fillId="36" borderId="37" xfId="0" applyFill="1" applyBorder="1"/>
    <xf numFmtId="0" fontId="0" fillId="36" borderId="38" xfId="0" applyFill="1" applyBorder="1"/>
    <xf numFmtId="0" fontId="0" fillId="36" borderId="33" xfId="0" applyFill="1" applyBorder="1"/>
    <xf numFmtId="0" fontId="0" fillId="36" borderId="39" xfId="0" applyFill="1" applyBorder="1"/>
    <xf numFmtId="0" fontId="0" fillId="36" borderId="34" xfId="0" applyFill="1" applyBorder="1"/>
    <xf numFmtId="0" fontId="0" fillId="36" borderId="40" xfId="0" applyFill="1" applyBorder="1"/>
    <xf numFmtId="164" fontId="0" fillId="36" borderId="34" xfId="0" applyNumberFormat="1" applyFill="1" applyBorder="1"/>
    <xf numFmtId="0" fontId="1" fillId="36" borderId="2" xfId="0" applyFont="1" applyFill="1" applyBorder="1" applyAlignment="1">
      <alignment horizontal="center" wrapText="1"/>
    </xf>
    <xf numFmtId="164" fontId="0" fillId="36" borderId="41" xfId="0" applyNumberFormat="1" applyFill="1" applyBorder="1"/>
    <xf numFmtId="164" fontId="0" fillId="36" borderId="30" xfId="0" applyNumberFormat="1" applyFill="1" applyBorder="1"/>
    <xf numFmtId="164" fontId="0" fillId="36" borderId="42" xfId="0" applyNumberFormat="1" applyFill="1" applyBorder="1"/>
    <xf numFmtId="164" fontId="0" fillId="36" borderId="31" xfId="0" applyNumberFormat="1" applyFill="1" applyBorder="1"/>
    <xf numFmtId="0" fontId="0" fillId="37" borderId="24" xfId="0" applyFill="1" applyBorder="1"/>
    <xf numFmtId="0" fontId="23" fillId="0" borderId="0" xfId="0" applyFont="1"/>
    <xf numFmtId="0" fontId="0" fillId="0" borderId="0" xfId="0" applyBorder="1" applyAlignment="1">
      <alignment horizontal="left" vertical="top"/>
    </xf>
    <xf numFmtId="0" fontId="0" fillId="36" borderId="0" xfId="0" applyFill="1"/>
    <xf numFmtId="0" fontId="0" fillId="0" borderId="2" xfId="0" applyBorder="1"/>
    <xf numFmtId="0" fontId="0" fillId="0" borderId="3" xfId="0" applyBorder="1" applyAlignment="1">
      <alignment horizontal="left" vertical="top"/>
    </xf>
    <xf numFmtId="0" fontId="0" fillId="0" borderId="23" xfId="0" applyBorder="1"/>
    <xf numFmtId="0" fontId="0" fillId="0" borderId="23" xfId="0" applyFont="1" applyBorder="1" applyAlignment="1">
      <alignment wrapText="1"/>
    </xf>
    <xf numFmtId="0" fontId="0" fillId="0" borderId="43" xfId="0" applyBorder="1"/>
    <xf numFmtId="0" fontId="0" fillId="2" borderId="44" xfId="0" applyFill="1" applyBorder="1"/>
    <xf numFmtId="0" fontId="0" fillId="0" borderId="38" xfId="0" applyBorder="1"/>
    <xf numFmtId="0" fontId="0" fillId="0" borderId="44" xfId="0" applyBorder="1"/>
    <xf numFmtId="164" fontId="0" fillId="0" borderId="23" xfId="0" applyNumberFormat="1" applyBorder="1"/>
    <xf numFmtId="0" fontId="0" fillId="2" borderId="45" xfId="0" applyFill="1" applyBorder="1"/>
    <xf numFmtId="0" fontId="0" fillId="0" borderId="45" xfId="0" applyBorder="1"/>
    <xf numFmtId="0" fontId="0" fillId="2" borderId="46" xfId="0" applyFill="1" applyBorder="1"/>
    <xf numFmtId="0" fontId="0" fillId="0" borderId="46" xfId="0" applyBorder="1"/>
    <xf numFmtId="0" fontId="1" fillId="0" borderId="24" xfId="0" applyFont="1" applyBorder="1" applyAlignment="1">
      <alignment wrapText="1"/>
    </xf>
    <xf numFmtId="0" fontId="1" fillId="40" borderId="23" xfId="0" applyFont="1" applyFill="1" applyBorder="1"/>
    <xf numFmtId="0" fontId="0" fillId="40" borderId="23" xfId="0" applyFill="1" applyBorder="1"/>
    <xf numFmtId="0" fontId="1" fillId="38" borderId="23" xfId="0" applyFont="1" applyFill="1" applyBorder="1"/>
    <xf numFmtId="0" fontId="0" fillId="38" borderId="23" xfId="0" applyFill="1" applyBorder="1"/>
    <xf numFmtId="0" fontId="1" fillId="39" borderId="23" xfId="0" applyFont="1" applyFill="1" applyBorder="1"/>
    <xf numFmtId="0" fontId="0" fillId="39" borderId="23" xfId="0" applyFill="1" applyBorder="1"/>
    <xf numFmtId="0" fontId="24" fillId="37" borderId="23" xfId="0" applyFont="1" applyFill="1" applyBorder="1"/>
    <xf numFmtId="0" fontId="25" fillId="37" borderId="23" xfId="0" applyFont="1" applyFill="1" applyBorder="1"/>
    <xf numFmtId="0" fontId="0" fillId="0" borderId="22" xfId="0" applyBorder="1" applyAlignment="1">
      <alignment horizontal="left" vertical="top"/>
    </xf>
    <xf numFmtId="164" fontId="1" fillId="0" borderId="0" xfId="0" applyNumberFormat="1" applyFont="1"/>
    <xf numFmtId="0" fontId="23" fillId="0" borderId="47" xfId="0" applyFont="1" applyBorder="1"/>
    <xf numFmtId="0" fontId="1" fillId="0" borderId="18" xfId="0" applyFont="1" applyBorder="1"/>
    <xf numFmtId="0" fontId="21" fillId="0" borderId="18" xfId="0" applyFont="1" applyBorder="1"/>
    <xf numFmtId="0" fontId="1" fillId="0" borderId="48" xfId="0" applyFont="1" applyBorder="1"/>
    <xf numFmtId="0" fontId="21" fillId="0" borderId="47" xfId="0" applyFont="1" applyBorder="1"/>
    <xf numFmtId="0" fontId="0" fillId="0" borderId="48" xfId="0" applyBorder="1"/>
    <xf numFmtId="0" fontId="1" fillId="0" borderId="49" xfId="0" applyFont="1" applyBorder="1"/>
    <xf numFmtId="0" fontId="1" fillId="0" borderId="0" xfId="0" applyFont="1" applyBorder="1"/>
    <xf numFmtId="0" fontId="1" fillId="0" borderId="50" xfId="0" applyFont="1" applyBorder="1"/>
    <xf numFmtId="0" fontId="1" fillId="0" borderId="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1" fillId="0" borderId="47" xfId="0" applyFont="1" applyBorder="1"/>
    <xf numFmtId="0" fontId="1" fillId="0" borderId="55" xfId="0" applyFont="1" applyBorder="1" applyAlignment="1">
      <alignment wrapText="1"/>
    </xf>
    <xf numFmtId="0" fontId="0" fillId="37" borderId="56" xfId="0" applyFill="1" applyBorder="1"/>
    <xf numFmtId="14" fontId="0" fillId="37" borderId="24" xfId="0" applyNumberFormat="1" applyFill="1" applyBorder="1"/>
    <xf numFmtId="0" fontId="0" fillId="37" borderId="42" xfId="0" applyFill="1" applyBorder="1"/>
    <xf numFmtId="0" fontId="0" fillId="37" borderId="57" xfId="0" applyFill="1" applyBorder="1"/>
    <xf numFmtId="0" fontId="0" fillId="37" borderId="58" xfId="0" applyFill="1" applyBorder="1"/>
    <xf numFmtId="14" fontId="0" fillId="37" borderId="59" xfId="0" applyNumberFormat="1" applyFill="1" applyBorder="1"/>
    <xf numFmtId="0" fontId="0" fillId="37" borderId="59" xfId="0" applyFill="1" applyBorder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vertical="center"/>
    </xf>
    <xf numFmtId="0" fontId="4" fillId="0" borderId="4" xfId="0" applyFont="1" applyBorder="1"/>
    <xf numFmtId="0" fontId="2" fillId="0" borderId="4" xfId="0" applyFont="1" applyBorder="1" applyAlignment="1">
      <alignment horizontal="left" vertical="center" indent="5"/>
    </xf>
    <xf numFmtId="0" fontId="2" fillId="0" borderId="6" xfId="0" applyFont="1" applyBorder="1" applyAlignment="1">
      <alignment horizontal="left" vertical="center" indent="5"/>
    </xf>
    <xf numFmtId="0" fontId="26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7E8"/>
        </patternFill>
      </fill>
    </dxf>
  </dxfs>
  <tableStyles count="0" defaultTableStyle="TableStyleMedium2" defaultPivotStyle="PivotStyleLight16"/>
  <colors>
    <mruColors>
      <color rgb="FF0A1934"/>
      <color rgb="FF47176B"/>
      <color rgb="FF2C0D43"/>
      <color rgb="FF5A2781"/>
      <color rgb="FFA20000"/>
      <color rgb="FF00DFDA"/>
      <color rgb="FF319CA1"/>
      <color rgb="FF25FFFF"/>
      <color rgb="FF69FFFF"/>
      <color rgb="FFD461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Number of Participants by Race/Ethnicity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'Q1 Participant Data'!$E$67</c:f>
              <c:strCache>
                <c:ptCount val="1"/>
                <c:pt idx="0">
                  <c:v>Total Participant Counts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rgbClr val="A162D0"/>
                  </a:gs>
                  <a:gs pos="38000">
                    <a:srgbClr val="5A2781"/>
                  </a:gs>
                  <a:gs pos="100000">
                    <a:srgbClr val="36174D"/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C-4217-835E-4EDAE974A3F6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588937"/>
                  </a:gs>
                  <a:gs pos="51000">
                    <a:schemeClr val="accent6">
                      <a:lumMod val="50000"/>
                    </a:schemeClr>
                  </a:gs>
                  <a:gs pos="100000">
                    <a:srgbClr val="253917"/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C-4217-835E-4EDAE974A3F6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65FA8"/>
                  </a:gs>
                  <a:gs pos="34000">
                    <a:srgbClr val="2E508E"/>
                  </a:gs>
                  <a:gs pos="100000">
                    <a:schemeClr val="accent1">
                      <a:lumMod val="5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AC-4217-835E-4EDAE974A3F6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C40000"/>
                  </a:gs>
                  <a:gs pos="38000">
                    <a:srgbClr val="A20000"/>
                  </a:gs>
                  <a:gs pos="100000">
                    <a:srgbClr val="8E0000"/>
                  </a:gs>
                </a:gsLst>
                <a:lin ang="162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AC-4217-835E-4EDAE974A3F6}"/>
              </c:ext>
            </c:extLst>
          </c:dPt>
          <c:dLbls>
            <c:numFmt formatCode="_(* #,##0_);_(* \(#,##0\);_(* &quot;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 Participant Data'!$D$68:$D$71</c:f>
              <c:strCache>
                <c:ptCount val="4"/>
                <c:pt idx="0">
                  <c:v>Black/African American/African descent</c:v>
                </c:pt>
                <c:pt idx="1">
                  <c:v>Hispanic/Latinx/Latino/Latina</c:v>
                </c:pt>
                <c:pt idx="2">
                  <c:v>Asian/Asian American</c:v>
                </c:pt>
                <c:pt idx="3">
                  <c:v>Biracial/Multiracial</c:v>
                </c:pt>
              </c:strCache>
            </c:strRef>
          </c:cat>
          <c:val>
            <c:numRef>
              <c:f>'Q1 Participant Data'!$E$68:$E$71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AC-4217-835E-4EDAE974A3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C4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8405219431162345"/>
          <c:y val="0.34578514712622366"/>
          <c:w val="0.26584016179442577"/>
          <c:h val="0.34614290923567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CPD Race/Equity</a:t>
            </a:r>
            <a:r>
              <a:rPr lang="en-US" sz="2400" baseline="0"/>
              <a:t> Q1 Forum Participant Responses</a:t>
            </a:r>
            <a:endParaRPr lang="en-US" sz="2400"/>
          </a:p>
        </c:rich>
      </c:tx>
      <c:layout>
        <c:manualLayout>
          <c:xMode val="edge"/>
          <c:yMode val="edge"/>
          <c:x val="1.1848399923952837E-2"/>
          <c:y val="1.44241594448856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650188858758441E-3"/>
          <c:y val="8.0081201203111185E-2"/>
          <c:w val="0.98066996222824832"/>
          <c:h val="0.79010136379291795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'Q1 Response Distribution'!$A$109:$B$109</c:f>
              <c:strCache>
                <c:ptCount val="2"/>
                <c:pt idx="0">
                  <c:v>All Groups</c:v>
                </c:pt>
                <c:pt idx="1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Distribution'!$C$109:$R$109</c15:sqref>
                  </c15:fullRef>
                </c:ext>
              </c:extLst>
              <c:f>'Q1 Response Distribution'!$D$109:$R$109</c:f>
              <c:numCache>
                <c:formatCode>General</c:formatCode>
                <c:ptCount val="15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-1.5</c:v>
                </c:pt>
                <c:pt idx="8">
                  <c:v>-0.5</c:v>
                </c:pt>
                <c:pt idx="9">
                  <c:v>-1</c:v>
                </c:pt>
                <c:pt idx="10">
                  <c:v>-0.5</c:v>
                </c:pt>
                <c:pt idx="11">
                  <c:v>-1.5</c:v>
                </c:pt>
                <c:pt idx="12">
                  <c:v>-1.5</c:v>
                </c:pt>
                <c:pt idx="13">
                  <c:v>-1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C-47AA-ABF0-FCE05B2ED76E}"/>
            </c:ext>
          </c:extLst>
        </c:ser>
        <c:ser>
          <c:idx val="3"/>
          <c:order val="1"/>
          <c:tx>
            <c:strRef>
              <c:f>'Q1 Response Distribution'!$A$108:$B$108</c:f>
              <c:strCache>
                <c:ptCount val="2"/>
                <c:pt idx="0">
                  <c:v>All Groups</c:v>
                </c:pt>
                <c:pt idx="1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{B078962F-14F5-40D7-9F42-D37B8C48C31A}</c15:txfldGUID>
                      <c15:f>'Q1 Response Distribution'!$S$108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B6C-47AA-ABF0-FCE05B2ED76E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Distribution'!$C$108:$R$108</c15:sqref>
                  </c15:fullRef>
                </c:ext>
              </c:extLst>
              <c:f>'Q1 Response Distribution'!$D$108:$R$108</c:f>
              <c:numCache>
                <c:formatCode>General</c:formatCode>
                <c:ptCount val="1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6C-47AA-ABF0-FCE05B2ED76E}"/>
            </c:ext>
          </c:extLst>
        </c:ser>
        <c:ser>
          <c:idx val="2"/>
          <c:order val="2"/>
          <c:tx>
            <c:strRef>
              <c:f>'Q1 Response Distribution'!$A$107:$B$107</c:f>
              <c:strCache>
                <c:ptCount val="2"/>
                <c:pt idx="0">
                  <c:v>All Groups</c:v>
                </c:pt>
                <c:pt idx="1">
                  <c:v>Rarely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{CCBDE6C6-E378-4A8E-9F7F-C950F27CFDCD}</c15:txfldGUID>
                      <c15:f>'Q1 Response Distribution'!$S$107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B6C-47AA-ABF0-FCE05B2ED76E}"/>
                </c:ext>
              </c:extLst>
            </c:dLbl>
            <c:dLbl>
              <c:idx val="2"/>
              <c:tx>
                <c:strRef>
                  <c:f>'Q1 Response Distribution'!$U$107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{73AB0D1B-2984-4E49-B798-D17C3AA33D65}</c15:txfldGUID>
                      <c15:f>'Q1 Response Distribution'!$U$107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B6C-47AA-ABF0-FCE05B2ED76E}"/>
                </c:ext>
              </c:extLst>
            </c:dLbl>
            <c:dLbl>
              <c:idx val="5"/>
              <c:tx>
                <c:strRef>
                  <c:f>'Q1 Response Distribution'!$X$107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{A42D4286-701D-4D4D-8205-065896B9DE46}</c15:txfldGUID>
                      <c15:f>'Q1 Response Distribution'!$X$107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B6C-47AA-ABF0-FCE05B2ED7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6C-47AA-ABF0-FCE05B2ED76E}"/>
                </c:ext>
              </c:extLst>
            </c:dLbl>
            <c:dLbl>
              <c:idx val="7"/>
              <c:tx>
                <c:strRef>
                  <c:f>'Q1 Response Distribution'!$Z$107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{DF557FBD-20DC-43EF-8C0D-1C6D2B6A92B5}</c15:txfldGUID>
                      <c15:f>'Q1 Response Distribution'!$Z$107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B6C-47AA-ABF0-FCE05B2ED76E}"/>
                </c:ext>
              </c:extLst>
            </c:dLbl>
            <c:dLbl>
              <c:idx val="8"/>
              <c:tx>
                <c:strRef>
                  <c:f>'Q1 Response Distribution'!$AA$107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{656F1A14-8FD0-4D5C-8FDE-B38D6E37770E}</c15:txfldGUID>
                      <c15:f>'Q1 Response Distribution'!$AA$107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B6C-47AA-ABF0-FCE05B2ED76E}"/>
                </c:ext>
              </c:extLst>
            </c:dLbl>
            <c:dLbl>
              <c:idx val="9"/>
              <c:tx>
                <c:strRef>
                  <c:f>'Q1 Response Distribution'!$AB$107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{E23B9AB1-751B-4BB5-AC0D-7EAE1E4D4401}</c15:txfldGUID>
                      <c15:f>'Q1 Response Distribution'!$AB$107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B6C-47AA-ABF0-FCE05B2ED76E}"/>
                </c:ext>
              </c:extLst>
            </c:dLbl>
            <c:dLbl>
              <c:idx val="10"/>
              <c:tx>
                <c:strRef>
                  <c:f>'Q1 Response Distribution'!$AC$107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{EE778A65-D134-498A-9C76-0D4B3AD253B2}</c15:txfldGUID>
                      <c15:f>'Q1 Response Distribution'!$AC$107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B6C-47AA-ABF0-FCE05B2ED76E}"/>
                </c:ext>
              </c:extLst>
            </c:dLbl>
            <c:dLbl>
              <c:idx val="11"/>
              <c:tx>
                <c:strRef>
                  <c:f>'Q1 Response Distribution'!$AD$107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{648B1476-C9FF-4ADF-9454-CE854CC75388}</c15:txfldGUID>
                      <c15:f>'Q1 Response Distribution'!$AD$107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B6C-47AA-ABF0-FCE05B2ED76E}"/>
                </c:ext>
              </c:extLst>
            </c:dLbl>
            <c:dLbl>
              <c:idx val="12"/>
              <c:tx>
                <c:strRef>
                  <c:f>'Q1 Response Distribution'!$AE$107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{48601712-1DEC-43D2-BE4B-D0908B755AC4}</c15:txfldGUID>
                      <c15:f>'Q1 Response Distribution'!$AE$107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B6C-47AA-ABF0-FCE05B2ED76E}"/>
                </c:ext>
              </c:extLst>
            </c:dLbl>
            <c:dLbl>
              <c:idx val="13"/>
              <c:tx>
                <c:strRef>
                  <c:f>'Q1 Response Distribution'!$AF$107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{4770068F-D6D1-4D0F-A309-88E720E7336F}</c15:txfldGUID>
                      <c15:f>'Q1 Response Distribution'!$AF$107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B6C-47AA-ABF0-FCE05B2ED76E}"/>
                </c:ext>
              </c:extLst>
            </c:dLbl>
            <c:dLbl>
              <c:idx val="14"/>
              <c:tx>
                <c:strRef>
                  <c:f>'Q1 Response Distribution'!$AG$107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{D72797D2-0310-4A94-96DD-A9EA09C7489A}</c15:txfldGUID>
                      <c15:f>'Q1 Response Distribution'!$AG$107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2B6C-47AA-ABF0-FCE05B2ED76E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Distribution'!$C$107:$R$107</c15:sqref>
                  </c15:fullRef>
                </c:ext>
              </c:extLst>
              <c:f>'Q1 Response Distribution'!$D$107:$R$107</c:f>
              <c:numCache>
                <c:formatCode>General</c:formatCode>
                <c:ptCount val="15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-3</c:v>
                </c:pt>
                <c:pt idx="8">
                  <c:v>-1</c:v>
                </c:pt>
                <c:pt idx="9">
                  <c:v>-2</c:v>
                </c:pt>
                <c:pt idx="10">
                  <c:v>-2</c:v>
                </c:pt>
                <c:pt idx="11">
                  <c:v>-1</c:v>
                </c:pt>
                <c:pt idx="12">
                  <c:v>-3</c:v>
                </c:pt>
                <c:pt idx="13">
                  <c:v>-1</c:v>
                </c:pt>
                <c:pt idx="14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6C-47AA-ABF0-FCE05B2ED76E}"/>
            </c:ext>
          </c:extLst>
        </c:ser>
        <c:ser>
          <c:idx val="1"/>
          <c:order val="3"/>
          <c:tx>
            <c:strRef>
              <c:f>'Q1 Response Distribution'!$A$106:$B$106</c:f>
              <c:strCache>
                <c:ptCount val="2"/>
                <c:pt idx="0">
                  <c:v>All Groups</c:v>
                </c:pt>
                <c:pt idx="1">
                  <c:v>Rarely/Never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strRef>
                  <c:f>'Q1 Response Distribution'!$U$106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{D7245807-0DAA-445D-AC3B-A016AEE80530}</c15:txfldGUID>
                      <c15:f>'Q1 Response Distribution'!$U$106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B6C-47AA-ABF0-FCE05B2ED76E}"/>
                </c:ext>
              </c:extLst>
            </c:dLbl>
            <c:dLbl>
              <c:idx val="8"/>
              <c:tx>
                <c:strRef>
                  <c:f>'Q1 Response Distribution'!$AA$106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{7354B0D0-667F-4E84-BBCD-0E08B0E44289}</c15:txfldGUID>
                      <c15:f>'Q1 Response Distribution'!$AA$106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B6C-47AA-ABF0-FCE05B2ED76E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Distribution'!$C$106:$R$106</c15:sqref>
                  </c15:fullRef>
                </c:ext>
              </c:extLst>
              <c:f>'Q1 Response Distribution'!$D$106:$R$106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6C-47AA-ABF0-FCE05B2ED76E}"/>
            </c:ext>
          </c:extLst>
        </c:ser>
        <c:ser>
          <c:idx val="0"/>
          <c:order val="4"/>
          <c:tx>
            <c:strRef>
              <c:f>'Q1 Response Distribution'!$A$105:$B$105</c:f>
              <c:strCache>
                <c:ptCount val="2"/>
                <c:pt idx="0">
                  <c:v>All Groups</c:v>
                </c:pt>
                <c:pt idx="1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strRef>
                  <c:f>'Q1 Response Distribution'!$Z$105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{439A388B-09CD-4A4E-8153-DB76455AF171}</c15:txfldGUID>
                      <c15:f>'Q1 Response Distribution'!$Z$105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B6C-47AA-ABF0-FCE05B2ED76E}"/>
                </c:ext>
              </c:extLst>
            </c:dLbl>
            <c:dLbl>
              <c:idx val="8"/>
              <c:tx>
                <c:strRef>
                  <c:f>'Q1 Response Distribution'!$AA$105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{35D66627-12FE-4761-902F-8C75CB398271}</c15:txfldGUID>
                      <c15:f>'Q1 Response Distribution'!$AA$105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B6C-47AA-ABF0-FCE05B2ED76E}"/>
                </c:ext>
              </c:extLst>
            </c:dLbl>
            <c:dLbl>
              <c:idx val="9"/>
              <c:tx>
                <c:strRef>
                  <c:f>'Q1 Response Distribution'!$AB$105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{6A07CCA6-5115-4841-9F60-E7F1F4D1A7A9}</c15:txfldGUID>
                      <c15:f>'Q1 Response Distribution'!$AB$105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B6C-47AA-ABF0-FCE05B2ED76E}"/>
                </c:ext>
              </c:extLst>
            </c:dLbl>
            <c:dLbl>
              <c:idx val="10"/>
              <c:tx>
                <c:strRef>
                  <c:f>'Q1 Response Distribution'!$AC$105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{C158E31A-115F-4A78-81D0-8131FA2C13BC}</c15:txfldGUID>
                      <c15:f>'Q1 Response Distribution'!$AC$105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B6C-47AA-ABF0-FCE05B2ED76E}"/>
                </c:ext>
              </c:extLst>
            </c:dLbl>
            <c:dLbl>
              <c:idx val="12"/>
              <c:tx>
                <c:strRef>
                  <c:f>'Q1 Response Distribution'!$AE$105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{FA4FE7E8-A0B3-466C-A4DA-E5609B62BB20}</c15:txfldGUID>
                      <c15:f>'Q1 Response Distribution'!$AE$105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2B6C-47AA-ABF0-FCE05B2ED76E}"/>
                </c:ext>
              </c:extLst>
            </c:dLbl>
            <c:dLbl>
              <c:idx val="13"/>
              <c:tx>
                <c:strRef>
                  <c:f>'Q1 Response Distribution'!$AF$105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{43D5F153-D16D-4668-80D6-85D8462BFF6E}</c15:txfldGUID>
                      <c15:f>'Q1 Response Distribution'!$AF$105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2B6C-47AA-ABF0-FCE05B2ED76E}"/>
                </c:ext>
              </c:extLst>
            </c:dLbl>
            <c:dLbl>
              <c:idx val="14"/>
              <c:tx>
                <c:strRef>
                  <c:f>'Q1 Response Distribution'!$AG$105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{95FB4CA8-9099-4C3B-B6DF-D6CD537D6937}</c15:txfldGUID>
                      <c15:f>'Q1 Response Distribution'!$AG$105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2B6C-47AA-ABF0-FCE05B2ED76E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Distribution'!$C$105:$R$105</c15:sqref>
                  </c15:fullRef>
                </c:ext>
              </c:extLst>
              <c:f>'Q1 Response Distribution'!$D$105:$R$105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-7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B6C-47AA-ABF0-FCE05B2ED76E}"/>
            </c:ext>
          </c:extLst>
        </c:ser>
        <c:ser>
          <c:idx val="5"/>
          <c:order val="5"/>
          <c:tx>
            <c:strRef>
              <c:f>'Q1 Response Distribution'!$A$110:$B$110</c:f>
              <c:strCache>
                <c:ptCount val="2"/>
                <c:pt idx="0">
                  <c:v>All Groups</c:v>
                </c:pt>
                <c:pt idx="1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Distribution'!$S$109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{33F3A226-104B-4236-94D0-39B2090F3C1A}</c15:txfldGUID>
                      <c15:f>'Q1 Response Distribution'!$S$109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2B6C-47AA-ABF0-FCE05B2ED76E}"/>
                </c:ext>
              </c:extLst>
            </c:dLbl>
            <c:dLbl>
              <c:idx val="1"/>
              <c:tx>
                <c:strRef>
                  <c:f>'Q1 Response Distribution'!$T$109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{0B7B5641-FF8B-4C56-BE45-4AE71CDABF8B}</c15:txfldGUID>
                      <c15:f>'Q1 Response Distribution'!$T$109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2B6C-47AA-ABF0-FCE05B2ED76E}"/>
                </c:ext>
              </c:extLst>
            </c:dLbl>
            <c:dLbl>
              <c:idx val="2"/>
              <c:tx>
                <c:strRef>
                  <c:f>'Q1 Response Distribution'!$U$109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{B52B10F6-7E9A-4273-9C9E-0E2C82663683}</c15:txfldGUID>
                      <c15:f>'Q1 Response Distribution'!$U$109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2B6C-47AA-ABF0-FCE05B2ED76E}"/>
                </c:ext>
              </c:extLst>
            </c:dLbl>
            <c:dLbl>
              <c:idx val="7"/>
              <c:tx>
                <c:strRef>
                  <c:f>'Q1 Response Distribution'!$Z$109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{D5BF8F75-E6B3-4D81-B717-1D6FF28D06A7}</c15:txfldGUID>
                      <c15:f>'Q1 Response Distribution'!$Z$109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2B6C-47AA-ABF0-FCE05B2ED76E}"/>
                </c:ext>
              </c:extLst>
            </c:dLbl>
            <c:dLbl>
              <c:idx val="8"/>
              <c:tx>
                <c:strRef>
                  <c:f>'Q1 Response Distribution'!$AA$109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{D38C3E0A-8939-47CA-B849-84BC37D75CE6}</c15:txfldGUID>
                      <c15:f>'Q1 Response Distribution'!$AA$109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2B6C-47AA-ABF0-FCE05B2ED76E}"/>
                </c:ext>
              </c:extLst>
            </c:dLbl>
            <c:dLbl>
              <c:idx val="9"/>
              <c:tx>
                <c:strRef>
                  <c:f>'Q1 Response Distribution'!$AB$109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{5DA676F4-9976-4C5E-9B9A-14B118F6FA75}</c15:txfldGUID>
                      <c15:f>'Q1 Response Distribution'!$AB$109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2B6C-47AA-ABF0-FCE05B2ED76E}"/>
                </c:ext>
              </c:extLst>
            </c:dLbl>
            <c:dLbl>
              <c:idx val="10"/>
              <c:tx>
                <c:strRef>
                  <c:f>'Q1 Response Distribution'!$AC$109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{7F3FF755-E5E7-47B5-8AE3-F9574753E3AC}</c15:txfldGUID>
                      <c15:f>'Q1 Response Distribution'!$AC$109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2B6C-47AA-ABF0-FCE05B2ED76E}"/>
                </c:ext>
              </c:extLst>
            </c:dLbl>
            <c:dLbl>
              <c:idx val="11"/>
              <c:tx>
                <c:strRef>
                  <c:f>'Q1 Response Distribution'!$AD$109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{6F9FA437-2A5F-4EAB-BBB2-612062F641B0}</c15:txfldGUID>
                      <c15:f>'Q1 Response Distribution'!$AD$109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2B6C-47AA-ABF0-FCE05B2ED76E}"/>
                </c:ext>
              </c:extLst>
            </c:dLbl>
            <c:dLbl>
              <c:idx val="12"/>
              <c:tx>
                <c:strRef>
                  <c:f>'Q1 Response Distribution'!$AE$109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{B8B0C565-36C1-4225-B550-7047ED3042B6}</c15:txfldGUID>
                      <c15:f>'Q1 Response Distribution'!$AE$109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2B6C-47AA-ABF0-FCE05B2ED76E}"/>
                </c:ext>
              </c:extLst>
            </c:dLbl>
            <c:dLbl>
              <c:idx val="13"/>
              <c:tx>
                <c:strRef>
                  <c:f>'Q1 Response Distribution'!$AF$109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{FD2D672E-4E20-452B-A68E-EADDEE54B6CA}</c15:txfldGUID>
                      <c15:f>'Q1 Response Distribution'!$AF$109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2B6C-47AA-ABF0-FCE05B2ED76E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Distribution'!$C$110:$R$110</c15:sqref>
                  </c15:fullRef>
                </c:ext>
              </c:extLst>
              <c:f>'Q1 Response Distribution'!$D$110:$R$110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0.5</c:v>
                </c:pt>
                <c:pt idx="9">
                  <c:v>1</c:v>
                </c:pt>
                <c:pt idx="10">
                  <c:v>0.5</c:v>
                </c:pt>
                <c:pt idx="11">
                  <c:v>1.5</c:v>
                </c:pt>
                <c:pt idx="12">
                  <c:v>1.5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B6C-47AA-ABF0-FCE05B2ED76E}"/>
            </c:ext>
          </c:extLst>
        </c:ser>
        <c:ser>
          <c:idx val="6"/>
          <c:order val="6"/>
          <c:tx>
            <c:strRef>
              <c:f>'Q1 Response Distribution'!$A$111:$B$111</c:f>
              <c:strCache>
                <c:ptCount val="2"/>
                <c:pt idx="0">
                  <c:v>All Groups</c:v>
                </c:pt>
                <c:pt idx="1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Distribution'!$C$111:$R$111</c15:sqref>
                  </c15:fullRef>
                </c:ext>
              </c:extLst>
              <c:f>'Q1 Response Distribution'!$D$111:$R$111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B6C-47AA-ABF0-FCE05B2ED76E}"/>
            </c:ext>
          </c:extLst>
        </c:ser>
        <c:ser>
          <c:idx val="7"/>
          <c:order val="7"/>
          <c:tx>
            <c:strRef>
              <c:f>'Q1 Response Distribution'!$A$112:$B$112</c:f>
              <c:strCache>
                <c:ptCount val="2"/>
                <c:pt idx="0">
                  <c:v>All Groups</c:v>
                </c:pt>
                <c:pt idx="1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Distribution'!$C$112:$R$112</c15:sqref>
                  </c15:fullRef>
                </c:ext>
              </c:extLst>
              <c:f>'Q1 Response Distribution'!$D$112:$R$112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2B6C-47AA-ABF0-FCE05B2ED76E}"/>
            </c:ext>
          </c:extLst>
        </c:ser>
        <c:ser>
          <c:idx val="8"/>
          <c:order val="8"/>
          <c:tx>
            <c:strRef>
              <c:f>'Q1 Response Distribution'!$A$113:$B$113</c:f>
              <c:strCache>
                <c:ptCount val="2"/>
                <c:pt idx="0">
                  <c:v>All Groups</c:v>
                </c:pt>
                <c:pt idx="1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Distribution'!$C$113:$R$113</c15:sqref>
                  </c15:fullRef>
                </c:ext>
              </c:extLst>
              <c:f>'Q1 Response Distribution'!$D$113:$R$113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B6C-47AA-ABF0-FCE05B2ED76E}"/>
            </c:ext>
          </c:extLst>
        </c:ser>
        <c:ser>
          <c:idx val="9"/>
          <c:order val="9"/>
          <c:tx>
            <c:strRef>
              <c:f>'Q1 Response Distribution'!$A$114:$B$114</c:f>
              <c:strCache>
                <c:ptCount val="2"/>
                <c:pt idx="0">
                  <c:v>All Groups</c:v>
                </c:pt>
                <c:pt idx="1">
                  <c:v>Very Often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Distribution'!$C$114:$R$114</c15:sqref>
                  </c15:fullRef>
                </c:ext>
              </c:extLst>
              <c:f>'Q1 Response Distribution'!$D$114:$R$114</c:f>
              <c:numCache>
                <c:formatCode>General</c:formatCode>
                <c:ptCount val="15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B6C-47AA-ABF0-FCE05B2ED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2712328"/>
        <c:axId val="432712984"/>
      </c:barChart>
      <c:catAx>
        <c:axId val="432712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2712984"/>
        <c:crosses val="autoZero"/>
        <c:auto val="1"/>
        <c:lblAlgn val="ctr"/>
        <c:lblOffset val="0"/>
        <c:noMultiLvlLbl val="0"/>
      </c:catAx>
      <c:valAx>
        <c:axId val="4327129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271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 Court: The Judge/Commissioner</a:t>
            </a:r>
          </a:p>
        </c:rich>
      </c:tx>
      <c:layout>
        <c:manualLayout>
          <c:xMode val="edge"/>
          <c:yMode val="edge"/>
          <c:x val="1.4628372266665943E-2"/>
          <c:y val="2.0613725347268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679798152165953E-2"/>
          <c:y val="0.19494779061708192"/>
          <c:w val="0.93221744848394095"/>
          <c:h val="0.79355656556743526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'Q2 Response Distribution'!$B$68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Distribution'!$D$68:$J$68</c:f>
              <c:numCache>
                <c:formatCode>General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-0.5</c:v>
                </c:pt>
                <c:pt idx="3">
                  <c:v>-1.5</c:v>
                </c:pt>
                <c:pt idx="4">
                  <c:v>-0.5</c:v>
                </c:pt>
                <c:pt idx="5">
                  <c:v>-1</c:v>
                </c:pt>
                <c:pt idx="6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F-4282-A2A7-8F0A63656329}"/>
            </c:ext>
          </c:extLst>
        </c:ser>
        <c:ser>
          <c:idx val="3"/>
          <c:order val="1"/>
          <c:tx>
            <c:strRef>
              <c:f>'Q2 Response Distribution'!$B$67</c:f>
              <c:strCache>
                <c:ptCount val="1"/>
                <c:pt idx="0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Distribution'!$D$67:$J$67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BFF-4282-A2A7-8F0A63656329}"/>
            </c:ext>
          </c:extLst>
        </c:ser>
        <c:ser>
          <c:idx val="2"/>
          <c:order val="2"/>
          <c:tx>
            <c:strRef>
              <c:f>'Q2 Response Distribution'!$B$66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38FD1D4-3D1D-4543-8802-89DB4930D5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FF-4282-A2A7-8F0A636563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0EC1E3-DA59-4D82-B0B7-CC06989771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FF-4282-A2A7-8F0A636563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1AB54B-6C95-4F5F-9E8E-02BE3E1D7F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FF-4282-A2A7-8F0A636563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99FDA8F-49F2-400F-9621-5108E13431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FF-4282-A2A7-8F0A636563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FF-4282-A2A7-8F0A636563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4078080-3DF1-408A-9323-DAE585ED32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FF-4282-A2A7-8F0A636563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BF74710-3D84-489C-A82A-EF01C9BA00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FF-4282-A2A7-8F0A63656329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Distribution'!$D$66:$J$66</c:f>
              <c:numCache>
                <c:formatCode>General</c:formatCode>
                <c:ptCount val="7"/>
                <c:pt idx="0">
                  <c:v>-1</c:v>
                </c:pt>
                <c:pt idx="1">
                  <c:v>-2</c:v>
                </c:pt>
                <c:pt idx="2">
                  <c:v>-1</c:v>
                </c:pt>
                <c:pt idx="3">
                  <c:v>-1</c:v>
                </c:pt>
                <c:pt idx="5">
                  <c:v>-1</c:v>
                </c:pt>
                <c:pt idx="6">
                  <c:v>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Distribution'!$R$66:$X$66</c15:f>
                <c15:dlblRangeCache>
                  <c:ptCount val="7"/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6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6BFF-4282-A2A7-8F0A63656329}"/>
            </c:ext>
          </c:extLst>
        </c:ser>
        <c:ser>
          <c:idx val="1"/>
          <c:order val="3"/>
          <c:tx>
            <c:strRef>
              <c:f>'Q2 Response Distribution'!$B$65</c:f>
              <c:strCache>
                <c:ptCount val="1"/>
                <c:pt idx="0">
                  <c:v>Rarely/Never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Distribution'!$D$65:$J$65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6BFF-4282-A2A7-8F0A63656329}"/>
            </c:ext>
          </c:extLst>
        </c:ser>
        <c:ser>
          <c:idx val="0"/>
          <c:order val="4"/>
          <c:tx>
            <c:strRef>
              <c:f>'Q2 Response Distribution'!$B$64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81931E0-A167-4BE6-B90B-648864308F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FF-4282-A2A7-8F0A636563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FF-4282-A2A7-8F0A636563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FF-4282-A2A7-8F0A636563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FF-4282-A2A7-8F0A636563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FF-4282-A2A7-8F0A636563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FF-4282-A2A7-8F0A636563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FF-4282-A2A7-8F0A63656329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Distribution'!$D$64:$J$64</c:f>
              <c:numCache>
                <c:formatCode>General</c:formatCode>
                <c:ptCount val="7"/>
                <c:pt idx="0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Distribution'!$R$64:$X$64</c15:f>
                <c15:dlblRangeCache>
                  <c:ptCount val="7"/>
                  <c:pt idx="0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6BFF-4282-A2A7-8F0A63656329}"/>
            </c:ext>
          </c:extLst>
        </c:ser>
        <c:ser>
          <c:idx val="5"/>
          <c:order val="5"/>
          <c:tx>
            <c:strRef>
              <c:f>'Q2 Response Distribution'!$B$69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7A93F5-4614-4CCD-AD8F-6070518C70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BFF-4282-A2A7-8F0A636563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55F945-544E-47AA-882C-547E3D59C0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BFF-4282-A2A7-8F0A636563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462CD0-BBEC-4107-83A5-E47564C987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BFF-4282-A2A7-8F0A636563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3B1365D-0935-4DF8-A03D-4E752321D4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BFF-4282-A2A7-8F0A636563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7682DE-9E8C-47EB-AD82-DAA69EE4F1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BFF-4282-A2A7-8F0A636563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88CDCB-DB47-44C6-9B9B-B4193D0AFC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BFF-4282-A2A7-8F0A636563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C9E645-A140-46AC-991C-37CEC043DA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BFF-4282-A2A7-8F0A63656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Distribution'!$D$69:$J$69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1.5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Distribution'!$R$69:$X$69</c15:f>
                <c15:dlblRangeCache>
                  <c:ptCount val="7"/>
                  <c:pt idx="0">
                    <c:v>2</c:v>
                  </c:pt>
                  <c:pt idx="1">
                    <c:v>2</c:v>
                  </c:pt>
                  <c:pt idx="2">
                    <c:v>1</c:v>
                  </c:pt>
                  <c:pt idx="3">
                    <c:v>3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6BFF-4282-A2A7-8F0A63656329}"/>
            </c:ext>
          </c:extLst>
        </c:ser>
        <c:ser>
          <c:idx val="6"/>
          <c:order val="6"/>
          <c:tx>
            <c:strRef>
              <c:f>'Q2 Response Distribution'!$B$70</c:f>
              <c:strCache>
                <c:ptCount val="1"/>
                <c:pt idx="0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Distribution'!$D$70:$J$70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B-6BFF-4282-A2A7-8F0A63656329}"/>
            </c:ext>
          </c:extLst>
        </c:ser>
        <c:ser>
          <c:idx val="7"/>
          <c:order val="7"/>
          <c:tx>
            <c:strRef>
              <c:f>'Q2 Response Distribution'!$B$71</c:f>
              <c:strCache>
                <c:ptCount val="1"/>
                <c:pt idx="0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Distribution'!$D$71:$J$71</c:f>
              <c:numCache>
                <c:formatCode>General</c:formatCode>
                <c:ptCount val="7"/>
                <c:pt idx="0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BFF-4282-A2A7-8F0A63656329}"/>
            </c:ext>
          </c:extLst>
        </c:ser>
        <c:ser>
          <c:idx val="8"/>
          <c:order val="8"/>
          <c:tx>
            <c:strRef>
              <c:f>'Q2 Response Distribution'!$B$72</c:f>
              <c:strCache>
                <c:ptCount val="1"/>
                <c:pt idx="0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Distribution'!$D$72:$J$72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BFF-4282-A2A7-8F0A63656329}"/>
            </c:ext>
          </c:extLst>
        </c:ser>
        <c:ser>
          <c:idx val="9"/>
          <c:order val="9"/>
          <c:tx>
            <c:strRef>
              <c:f>'Q2 Response Distribution'!$B$73</c:f>
              <c:strCache>
                <c:ptCount val="1"/>
                <c:pt idx="0">
                  <c:v>Very Often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Distribution'!$D$73:$J$73</c:f>
              <c:numCache>
                <c:formatCode>General</c:formatCode>
                <c:ptCount val="7"/>
                <c:pt idx="1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FF-4282-A2A7-8F0A636563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890100760"/>
        <c:axId val="890095512"/>
      </c:barChart>
      <c:catAx>
        <c:axId val="890100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0095512"/>
        <c:crosses val="autoZero"/>
        <c:auto val="1"/>
        <c:lblAlgn val="ctr"/>
        <c:lblOffset val="100"/>
        <c:noMultiLvlLbl val="0"/>
      </c:catAx>
      <c:valAx>
        <c:axId val="890095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010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 the Office: Employer/Coworkers</a:t>
            </a:r>
          </a:p>
        </c:rich>
      </c:tx>
      <c:layout>
        <c:manualLayout>
          <c:xMode val="edge"/>
          <c:yMode val="edge"/>
          <c:x val="1.2257001156589172E-2"/>
          <c:y val="1.44300144300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84726793051799E-2"/>
          <c:y val="0.2203823953823954"/>
          <c:w val="0.7609756791237009"/>
          <c:h val="0.75039995000624926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'Q2 Response Distribution'!$B$68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Distribution'!$K$68:$Q$68</c:f>
              <c:numCache>
                <c:formatCode>General</c:formatCode>
                <c:ptCount val="7"/>
                <c:pt idx="0">
                  <c:v>-0.5</c:v>
                </c:pt>
                <c:pt idx="1">
                  <c:v>-0.5</c:v>
                </c:pt>
                <c:pt idx="3">
                  <c:v>-0.5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5-4FF6-9D9A-3DD1C3FE6B10}"/>
            </c:ext>
          </c:extLst>
        </c:ser>
        <c:ser>
          <c:idx val="3"/>
          <c:order val="1"/>
          <c:tx>
            <c:strRef>
              <c:f>'Q2 Response Distribution'!$B$67</c:f>
              <c:strCache>
                <c:ptCount val="1"/>
                <c:pt idx="0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Distribution'!$K$67:$Q$67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2095-4FF6-9D9A-3DD1C3FE6B10}"/>
            </c:ext>
          </c:extLst>
        </c:ser>
        <c:ser>
          <c:idx val="2"/>
          <c:order val="2"/>
          <c:tx>
            <c:strRef>
              <c:f>'Q2 Response Distribution'!$B$66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A68969A-142D-4EB3-A111-7788EBAD49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095-4FF6-9D9A-3DD1C3FE6B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D68996-AAC0-41D9-885B-EFEE6C272D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095-4FF6-9D9A-3DD1C3FE6B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5-4FF6-9D9A-3DD1C3FE6B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5-4FF6-9D9A-3DD1C3FE6B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95-4FF6-9D9A-3DD1C3FE6B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E9B311-B431-4519-ACE6-3A16F7059C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095-4FF6-9D9A-3DD1C3FE6B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95-4FF6-9D9A-3DD1C3FE6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Distribution'!$K$66:$Q$66</c:f>
              <c:numCache>
                <c:formatCode>General</c:formatCode>
                <c:ptCount val="7"/>
                <c:pt idx="0">
                  <c:v>-2</c:v>
                </c:pt>
                <c:pt idx="1">
                  <c:v>-1</c:v>
                </c:pt>
                <c:pt idx="5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Distribution'!$Y$66:$AE$66</c15:f>
                <c15:dlblRangeCache>
                  <c:ptCount val="7"/>
                  <c:pt idx="0">
                    <c:v>2</c:v>
                  </c:pt>
                  <c:pt idx="1">
                    <c:v>1</c:v>
                  </c:pt>
                  <c:pt idx="5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2095-4FF6-9D9A-3DD1C3FE6B10}"/>
            </c:ext>
          </c:extLst>
        </c:ser>
        <c:ser>
          <c:idx val="1"/>
          <c:order val="3"/>
          <c:tx>
            <c:strRef>
              <c:f>'Q2 Response Distribution'!$B$65</c:f>
              <c:strCache>
                <c:ptCount val="1"/>
                <c:pt idx="0">
                  <c:v>Rarely/Never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Distribution'!$K$65:$Q$65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2095-4FF6-9D9A-3DD1C3FE6B10}"/>
            </c:ext>
          </c:extLst>
        </c:ser>
        <c:ser>
          <c:idx val="0"/>
          <c:order val="4"/>
          <c:tx>
            <c:strRef>
              <c:f>'Q2 Response Distribution'!$B$64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7DED7AB-1A8B-475A-A193-B5BDB9C06F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095-4FF6-9D9A-3DD1C3FE6B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5B7550-A3AF-4B70-A6E2-925A5CF4F8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095-4FF6-9D9A-3DD1C3FE6B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3329CF-7070-45B6-BA73-DF79EF237E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095-4FF6-9D9A-3DD1C3FE6B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C763F2-B2EA-447D-97FA-4DBB207E05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095-4FF6-9D9A-3DD1C3FE6B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95-4FF6-9D9A-3DD1C3FE6B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95-4FF6-9D9A-3DD1C3FE6B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05B4CEE-C5DE-4701-8772-1A08B329D5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095-4FF6-9D9A-3DD1C3FE6B10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Distribution'!$K$64:$Q$64</c:f>
              <c:numCache>
                <c:formatCode>General</c:formatCode>
                <c:ptCount val="7"/>
                <c:pt idx="0">
                  <c:v>-2</c:v>
                </c:pt>
                <c:pt idx="1">
                  <c:v>-2</c:v>
                </c:pt>
                <c:pt idx="2">
                  <c:v>-3</c:v>
                </c:pt>
                <c:pt idx="3">
                  <c:v>-2</c:v>
                </c:pt>
                <c:pt idx="6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Distribution'!$Y$64:$AE$64</c15:f>
                <c15:dlblRangeCache>
                  <c:ptCount val="7"/>
                  <c:pt idx="0">
                    <c:v>2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6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2095-4FF6-9D9A-3DD1C3FE6B10}"/>
            </c:ext>
          </c:extLst>
        </c:ser>
        <c:ser>
          <c:idx val="5"/>
          <c:order val="5"/>
          <c:tx>
            <c:strRef>
              <c:f>'Q2 Response Distribution'!$B$69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55157C0-81F2-41F5-BAD2-D1846F335A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095-4FF6-9D9A-3DD1C3FE6B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40A5EB-6C2F-4B83-B63E-F03B932926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095-4FF6-9D9A-3DD1C3FE6B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95-4FF6-9D9A-3DD1C3FE6B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E04DBB-92D0-43C7-8404-BFCEF2CCBA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095-4FF6-9D9A-3DD1C3FE6B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078216-5DFA-4192-8BBA-1731FE04E5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095-4FF6-9D9A-3DD1C3FE6B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95-4FF6-9D9A-3DD1C3FE6B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95-4FF6-9D9A-3DD1C3FE6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Distribution'!$K$69:$Q$69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Distribution'!$Y$69:$AE$69</c15:f>
                <c15:dlblRangeCache>
                  <c:ptCount val="7"/>
                  <c:pt idx="0">
                    <c:v>1</c:v>
                  </c:pt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095-4FF6-9D9A-3DD1C3FE6B10}"/>
            </c:ext>
          </c:extLst>
        </c:ser>
        <c:ser>
          <c:idx val="6"/>
          <c:order val="6"/>
          <c:tx>
            <c:strRef>
              <c:f>'Q2 Response Distribution'!$B$70</c:f>
              <c:strCache>
                <c:ptCount val="1"/>
                <c:pt idx="0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Distribution'!$K$70:$Q$70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B-2095-4FF6-9D9A-3DD1C3FE6B10}"/>
            </c:ext>
          </c:extLst>
        </c:ser>
        <c:ser>
          <c:idx val="7"/>
          <c:order val="7"/>
          <c:tx>
            <c:strRef>
              <c:f>'Q2 Response Distribution'!$B$71</c:f>
              <c:strCache>
                <c:ptCount val="1"/>
                <c:pt idx="0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Distribution'!$K$71:$Q$71</c:f>
              <c:numCache>
                <c:formatCode>General</c:formatCode>
                <c:ptCount val="7"/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095-4FF6-9D9A-3DD1C3FE6B10}"/>
            </c:ext>
          </c:extLst>
        </c:ser>
        <c:ser>
          <c:idx val="8"/>
          <c:order val="8"/>
          <c:tx>
            <c:strRef>
              <c:f>'Q2 Response Distribution'!$B$72</c:f>
              <c:strCache>
                <c:ptCount val="1"/>
                <c:pt idx="0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Distribution'!$K$72:$Q$72</c:f>
              <c:numCache>
                <c:formatCode>General</c:formatCode>
                <c:ptCount val="7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095-4FF6-9D9A-3DD1C3FE6B10}"/>
            </c:ext>
          </c:extLst>
        </c:ser>
        <c:ser>
          <c:idx val="9"/>
          <c:order val="9"/>
          <c:tx>
            <c:strRef>
              <c:f>'Q2 Response Distribution'!$B$73</c:f>
              <c:strCache>
                <c:ptCount val="1"/>
                <c:pt idx="0">
                  <c:v>Very Often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Distribution'!$K$73:$Q$73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095-4FF6-9D9A-3DD1C3FE6B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7011584"/>
        <c:axId val="767015848"/>
      </c:barChart>
      <c:catAx>
        <c:axId val="76701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7015848"/>
        <c:crosses val="autoZero"/>
        <c:auto val="1"/>
        <c:lblAlgn val="ctr"/>
        <c:lblOffset val="100"/>
        <c:noMultiLvlLbl val="0"/>
      </c:catAx>
      <c:valAx>
        <c:axId val="767015848"/>
        <c:scaling>
          <c:orientation val="minMax"/>
          <c:max val="4.5"/>
          <c:min val="-5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6701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Number of Q2 Forum Participants by Race/Ethnicity</a:t>
            </a:r>
          </a:p>
        </c:rich>
      </c:tx>
      <c:layout>
        <c:manualLayout>
          <c:xMode val="edge"/>
          <c:yMode val="edge"/>
          <c:x val="4.8680003865771072E-2"/>
          <c:y val="3.7950690589905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'Q2 Participant Data'!$C$1:$C$2</c:f>
              <c:strCache>
                <c:ptCount val="2"/>
                <c:pt idx="1">
                  <c:v>Total Participant Counts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0A1934"/>
                  </a:gs>
                  <a:gs pos="55000">
                    <a:schemeClr val="accent1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1">
                      <a:lumMod val="50000"/>
                      <a:shade val="100000"/>
                      <a:satMod val="115000"/>
                    </a:schemeClr>
                  </a:gs>
                </a:gsLst>
                <a:lin ang="81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72-404E-BA04-33D4F7A7C910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2C0D43"/>
                  </a:gs>
                  <a:gs pos="50000">
                    <a:srgbClr val="47176B"/>
                  </a:gs>
                  <a:gs pos="100000">
                    <a:srgbClr val="7030A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72-404E-BA04-33D4F7A7C910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A20000">
                      <a:shade val="30000"/>
                      <a:satMod val="115000"/>
                    </a:srgbClr>
                  </a:gs>
                  <a:gs pos="50000">
                    <a:srgbClr val="A20000">
                      <a:shade val="67500"/>
                      <a:satMod val="115000"/>
                    </a:srgbClr>
                  </a:gs>
                  <a:gs pos="100000">
                    <a:srgbClr val="A20000">
                      <a:shade val="100000"/>
                      <a:satMod val="115000"/>
                    </a:srgbClr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72-404E-BA04-33D4F7A7C910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50000"/>
                      <a:shade val="100000"/>
                      <a:satMod val="115000"/>
                    </a:schemeClr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72-404E-BA04-33D4F7A7C910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78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>
                      <a:lumMod val="20000"/>
                      <a:lumOff val="80000"/>
                    </a:schemeClr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72-404E-BA04-33D4F7A7C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'Q2 Participant Data'!$B$8:$B$18</c:f>
              <c:strCache>
                <c:ptCount val="5"/>
                <c:pt idx="0">
                  <c:v>Asian/Asian American</c:v>
                </c:pt>
                <c:pt idx="1">
                  <c:v>Black/African American/African descent</c:v>
                </c:pt>
                <c:pt idx="2">
                  <c:v>Biracial / Multiracial</c:v>
                </c:pt>
                <c:pt idx="3">
                  <c:v>Hispanic / Latinx / Latino / Latina**</c:v>
                </c:pt>
                <c:pt idx="4">
                  <c:v>Native Hawaiian / Pacific Islander**</c:v>
                </c:pt>
              </c:strCache>
            </c:strRef>
          </c:cat>
          <c:val>
            <c:numRef>
              <c:f>'Q2 Participant Data'!$C$3:$C$18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 formatCode="0">
                  <c:v>1</c:v>
                </c:pt>
                <c:pt idx="4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72-404E-BA04-33D4F7A7C9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4950132853376763"/>
          <c:y val="0.25615902930166518"/>
          <c:w val="0.29055570892477389"/>
          <c:h val="0.4756172281743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bg2">
                    <a:lumMod val="50000"/>
                  </a:schemeClr>
                </a:solidFill>
              </a:rPr>
              <a:t>In Court: The Judge's or Commissioner's Behavior</a:t>
            </a:r>
          </a:p>
        </c:rich>
      </c:tx>
      <c:layout>
        <c:manualLayout>
          <c:xMode val="edge"/>
          <c:yMode val="edge"/>
          <c:x val="1.6026181533736333E-2"/>
          <c:y val="1.8354627452072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111695189573954E-2"/>
          <c:y val="9.8396942850303801E-2"/>
          <c:w val="0.63648222054434977"/>
          <c:h val="0.66762230722430504"/>
        </c:manualLayout>
      </c:layout>
      <c:bubbleChart>
        <c:varyColors val="0"/>
        <c:ser>
          <c:idx val="0"/>
          <c:order val="0"/>
          <c:tx>
            <c:v>Asian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Data'!$A$3:$A$10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Data'!$D$3:$D$10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'Q2 Response Data'!$L$3:$L$10</c:f>
              <c:numCache>
                <c:formatCode>0.0</c:formatCode>
                <c:ptCount val="8"/>
                <c:pt idx="0">
                  <c:v>3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3</c:v>
                </c:pt>
                <c:pt idx="5">
                  <c:v>4</c:v>
                </c:pt>
                <c:pt idx="6">
                  <c:v>3.3333333333333335</c:v>
                </c:pt>
                <c:pt idx="7">
                  <c:v>2.6666666666666665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1A3-4685-8E1F-8AA6C78FE42D}"/>
            </c:ext>
          </c:extLst>
        </c:ser>
        <c:ser>
          <c:idx val="1"/>
          <c:order val="1"/>
          <c:tx>
            <c:v>Black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Data'!$A$11:$A$18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Data'!$D$11:$D$18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'Q2 Response Data'!$L$11:$L$18</c:f>
              <c:numCache>
                <c:formatCode>0.0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3.5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1A3-4685-8E1F-8AA6C78FE42D}"/>
            </c:ext>
          </c:extLst>
        </c:ser>
        <c:ser>
          <c:idx val="2"/>
          <c:order val="2"/>
          <c:tx>
            <c:v>Multiracial</c:v>
          </c:tx>
          <c:spPr>
            <a:solidFill>
              <a:srgbClr val="7030A0">
                <a:alpha val="76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Data'!$A$19:$A$26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Data'!$D$19:$D$26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'Q2 Response Data'!$L$19:$L$26</c:f>
              <c:numCache>
                <c:formatCode>0.0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5">
                  <c:v>4.5</c:v>
                </c:pt>
                <c:pt idx="6">
                  <c:v>4.25</c:v>
                </c:pt>
                <c:pt idx="7">
                  <c:v>3.5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1A3-4685-8E1F-8AA6C78FE4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90"/>
        <c:showNegBubbles val="0"/>
        <c:axId val="726655832"/>
        <c:axId val="726650256"/>
      </c:bubbleChart>
      <c:valAx>
        <c:axId val="726655832"/>
        <c:scaling>
          <c:orientation val="minMax"/>
          <c:max val="4"/>
          <c:min val="-5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26650256"/>
        <c:crosses val="autoZero"/>
        <c:crossBetween val="midCat"/>
      </c:valAx>
      <c:valAx>
        <c:axId val="726650256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26655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bg2">
                    <a:lumMod val="50000"/>
                  </a:schemeClr>
                </a:solidFill>
              </a:rPr>
              <a:t>Employer and Coworker</a:t>
            </a:r>
            <a:r>
              <a:rPr lang="en-US" sz="2400" baseline="0">
                <a:solidFill>
                  <a:schemeClr val="bg2">
                    <a:lumMod val="50000"/>
                  </a:schemeClr>
                </a:solidFill>
              </a:rPr>
              <a:t> Behavior</a:t>
            </a:r>
          </a:p>
        </c:rich>
      </c:tx>
      <c:layout>
        <c:manualLayout>
          <c:xMode val="edge"/>
          <c:yMode val="edge"/>
          <c:x val="1.1344359041375087E-2"/>
          <c:y val="1.4281633818908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171926440471237E-2"/>
          <c:y val="0.10370251356755213"/>
          <c:w val="0.6572215596122013"/>
          <c:h val="0.64065933355374283"/>
        </c:manualLayout>
      </c:layout>
      <c:bubbleChart>
        <c:varyColors val="0"/>
        <c:ser>
          <c:idx val="0"/>
          <c:order val="0"/>
          <c:tx>
            <c:v>Asian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Data'!$A$32:$A$39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Data'!$D$32:$D$39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'Q2 Response Data'!$L$32:$L$39</c:f>
              <c:numCache>
                <c:formatCode>0.0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F176-4699-826C-416726C4B2EA}"/>
            </c:ext>
          </c:extLst>
        </c:ser>
        <c:ser>
          <c:idx val="1"/>
          <c:order val="1"/>
          <c:tx>
            <c:v>Black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Data'!$A$40:$A$47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Data'!$D$40:$D$47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'Q2 Response Data'!$L$40:$L$47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2.5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F176-4699-826C-416726C4B2EA}"/>
            </c:ext>
          </c:extLst>
        </c:ser>
        <c:ser>
          <c:idx val="2"/>
          <c:order val="2"/>
          <c:tx>
            <c:v>Multiracial</c:v>
          </c:tx>
          <c:spPr>
            <a:solidFill>
              <a:srgbClr val="7030A0">
                <a:alpha val="75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Data'!$A$48:$A$55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Data'!$D$48:$D$55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'Q2 Response Data'!$L$48:$L$55</c:f>
              <c:numCache>
                <c:formatCode>0.0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1.3333333333333333</c:v>
                </c:pt>
                <c:pt idx="3">
                  <c:v>1.3333333333333333</c:v>
                </c:pt>
                <c:pt idx="5">
                  <c:v>3.8333333333333335</c:v>
                </c:pt>
                <c:pt idx="6">
                  <c:v>5</c:v>
                </c:pt>
                <c:pt idx="7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F176-4699-826C-416726C4B2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85"/>
        <c:showNegBubbles val="0"/>
        <c:axId val="896060160"/>
        <c:axId val="896061472"/>
      </c:bubbleChart>
      <c:valAx>
        <c:axId val="8960601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6061472"/>
        <c:crosses val="autoZero"/>
        <c:crossBetween val="midCat"/>
      </c:valAx>
      <c:valAx>
        <c:axId val="896061472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606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Q2</a:t>
            </a:r>
            <a:r>
              <a:rPr lang="en-US" sz="2400" baseline="0"/>
              <a:t> </a:t>
            </a:r>
            <a:r>
              <a:rPr lang="en-US" sz="2400"/>
              <a:t>Forum Participants' Professional Roles</a:t>
            </a:r>
          </a:p>
        </c:rich>
      </c:tx>
      <c:layout>
        <c:manualLayout>
          <c:xMode val="edge"/>
          <c:yMode val="edge"/>
          <c:x val="2.3511708858450154E-2"/>
          <c:y val="2.8465608028765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4859826951661"/>
          <c:y val="0.207966692423945"/>
          <c:w val="0.8528090800512772"/>
          <c:h val="0.704242332581130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3635"/>
                </a:gs>
                <a:gs pos="85000">
                  <a:srgbClr val="007370"/>
                </a:gs>
                <a:gs pos="100000">
                  <a:srgbClr val="009999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Data'!$C$64:$E$64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F-4739-9636-88E9211B1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1818448"/>
        <c:axId val="991822384"/>
      </c:barChart>
      <c:catAx>
        <c:axId val="991818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822384"/>
        <c:crosses val="autoZero"/>
        <c:auto val="1"/>
        <c:lblAlgn val="ctr"/>
        <c:lblOffset val="100"/>
        <c:noMultiLvlLbl val="0"/>
      </c:catAx>
      <c:valAx>
        <c:axId val="9918223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81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Q2 Forum Participants' Professional Roles by Race/Ethnicity</a:t>
            </a:r>
          </a:p>
        </c:rich>
      </c:tx>
      <c:layout>
        <c:manualLayout>
          <c:xMode val="edge"/>
          <c:yMode val="edge"/>
          <c:x val="1.8113361239891056E-2"/>
          <c:y val="3.5602281558380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72496871685474E-2"/>
          <c:y val="0.20810099854836581"/>
          <c:w val="0.81145972661059684"/>
          <c:h val="0.58627917320390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 Participant Data'!$A$58</c:f>
              <c:strCache>
                <c:ptCount val="1"/>
                <c:pt idx="0">
                  <c:v>Black / African American / African Descent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9442D2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Data'!$C$58:$E$58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0-4718-8B3B-0955B8CFF1E6}"/>
            </c:ext>
          </c:extLst>
        </c:ser>
        <c:ser>
          <c:idx val="1"/>
          <c:order val="1"/>
          <c:tx>
            <c:strRef>
              <c:f>'Q2 Participant Data'!$A$59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rgbClr val="002060"/>
                </a:gs>
                <a:gs pos="55000">
                  <a:srgbClr val="2B4881"/>
                </a:gs>
                <a:gs pos="100000">
                  <a:srgbClr val="546D9E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Data'!$C$59:$E$59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0-4718-8B3B-0955B8CFF1E6}"/>
            </c:ext>
          </c:extLst>
        </c:ser>
        <c:ser>
          <c:idx val="2"/>
          <c:order val="2"/>
          <c:tx>
            <c:strRef>
              <c:f>'Q2 Participant Data'!$A$60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73000">
                  <a:srgbClr val="C40000"/>
                </a:gs>
                <a:gs pos="100000">
                  <a:srgbClr val="C80000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Data'!$C$60:$E$60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0-4718-8B3B-0955B8CFF1E6}"/>
            </c:ext>
          </c:extLst>
        </c:ser>
        <c:ser>
          <c:idx val="3"/>
          <c:order val="3"/>
          <c:tx>
            <c:strRef>
              <c:f>'Q2 Participant Data'!$A$61</c:f>
              <c:strCache>
                <c:ptCount val="1"/>
                <c:pt idx="0">
                  <c:v>Hispanic / Latinx / Latino / Latina**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50000"/>
                    <a:shade val="30000"/>
                    <a:satMod val="115000"/>
                  </a:schemeClr>
                </a:gs>
                <a:gs pos="32000">
                  <a:schemeClr val="accent6">
                    <a:lumMod val="50000"/>
                    <a:shade val="67500"/>
                    <a:satMod val="115000"/>
                  </a:schemeClr>
                </a:gs>
                <a:gs pos="100000">
                  <a:srgbClr val="5E9A36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Data'!$C$61:$E$61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0-4718-8B3B-0955B8CFF1E6}"/>
            </c:ext>
          </c:extLst>
        </c:ser>
        <c:ser>
          <c:idx val="4"/>
          <c:order val="4"/>
          <c:tx>
            <c:strRef>
              <c:f>'Q2 Participant Data'!$A$62</c:f>
              <c:strCache>
                <c:ptCount val="1"/>
                <c:pt idx="0">
                  <c:v>Native Hawaiian / Pacific Islander**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  <a:lumOff val="40000"/>
                  </a:schemeClr>
                </a:gs>
                <a:gs pos="74000">
                  <a:srgbClr val="B7C8E7"/>
                </a:gs>
                <a:gs pos="100000">
                  <a:srgbClr val="E2E9F6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Data'!$C$62:$E$62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C0-4718-8B3B-0955B8CF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5731760"/>
        <c:axId val="575735040"/>
      </c:barChart>
      <c:catAx>
        <c:axId val="575731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35040"/>
        <c:crosses val="autoZero"/>
        <c:auto val="1"/>
        <c:lblAlgn val="ctr"/>
        <c:lblOffset val="100"/>
        <c:noMultiLvlLbl val="0"/>
      </c:catAx>
      <c:valAx>
        <c:axId val="575735040"/>
        <c:scaling>
          <c:orientation val="minMax"/>
          <c:max val="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Participants</a:t>
                </a:r>
              </a:p>
            </c:rich>
          </c:tx>
          <c:layout>
            <c:manualLayout>
              <c:xMode val="edge"/>
              <c:yMode val="edge"/>
              <c:x val="0.47354598661911179"/>
              <c:y val="0.12268000019550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317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4714207752039876E-2"/>
          <c:y val="0.84057439747405871"/>
          <c:w val="0.88898005000931923"/>
          <c:h val="5.6906210746003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Number of Q2 Forum Participants by Race/Ethnicity</a:t>
            </a:r>
          </a:p>
        </c:rich>
      </c:tx>
      <c:layout>
        <c:manualLayout>
          <c:xMode val="edge"/>
          <c:yMode val="edge"/>
          <c:x val="4.8680003865771072E-2"/>
          <c:y val="3.7950690589905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'Q2 Participant Data'!$C$1:$C$2</c:f>
              <c:strCache>
                <c:ptCount val="2"/>
                <c:pt idx="1">
                  <c:v>Total Participant Counts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90-4A03-B8E5-428CA6F6620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90-4A03-B8E5-428CA6F66206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0-4A03-B8E5-428CA6F66206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90-4A03-B8E5-428CA6F66206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90-4A03-B8E5-428CA6F66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'Q2 Participant Data'!$B$8:$B$18</c:f>
              <c:strCache>
                <c:ptCount val="5"/>
                <c:pt idx="0">
                  <c:v>Asian/Asian American</c:v>
                </c:pt>
                <c:pt idx="1">
                  <c:v>Black/African American/African descent</c:v>
                </c:pt>
                <c:pt idx="2">
                  <c:v>Biracial / Multiracial</c:v>
                </c:pt>
                <c:pt idx="3">
                  <c:v>Hispanic / Latinx / Latino / Latina**</c:v>
                </c:pt>
                <c:pt idx="4">
                  <c:v>Native Hawaiian / Pacific Islander**</c:v>
                </c:pt>
              </c:strCache>
            </c:strRef>
          </c:cat>
          <c:val>
            <c:numRef>
              <c:f>'Q2 Participant Data'!$C$3:$C$18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 formatCode="0">
                  <c:v>1</c:v>
                </c:pt>
                <c:pt idx="4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90-4A03-B8E5-428CA6F662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0132853376763"/>
          <c:y val="0.25615902930166518"/>
          <c:w val="0.29055570892477389"/>
          <c:h val="0.4756172281743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Q2 Forum Participants' Professional Roles by Race/Ethnicity</a:t>
            </a:r>
          </a:p>
        </c:rich>
      </c:tx>
      <c:layout>
        <c:manualLayout>
          <c:xMode val="edge"/>
          <c:yMode val="edge"/>
          <c:x val="1.8113361239891056E-2"/>
          <c:y val="3.5602281558380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72496871685474E-2"/>
          <c:y val="0.20810099854836581"/>
          <c:w val="0.81145972661059684"/>
          <c:h val="0.58627917320390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 Participant Data'!$A$58</c:f>
              <c:strCache>
                <c:ptCount val="1"/>
                <c:pt idx="0">
                  <c:v>Black / African American / African Descent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9442D2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Data'!$C$58:$E$58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4-48BD-B847-91731A8DB9B0}"/>
            </c:ext>
          </c:extLst>
        </c:ser>
        <c:ser>
          <c:idx val="1"/>
          <c:order val="1"/>
          <c:tx>
            <c:strRef>
              <c:f>'Q2 Participant Data'!$A$59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rgbClr val="002060"/>
                </a:gs>
                <a:gs pos="55000">
                  <a:srgbClr val="2B4881"/>
                </a:gs>
                <a:gs pos="100000">
                  <a:srgbClr val="546D9E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Data'!$C$59:$E$59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4-48BD-B847-91731A8DB9B0}"/>
            </c:ext>
          </c:extLst>
        </c:ser>
        <c:ser>
          <c:idx val="2"/>
          <c:order val="2"/>
          <c:tx>
            <c:strRef>
              <c:f>'Q2 Participant Data'!$A$60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73000">
                  <a:srgbClr val="C40000"/>
                </a:gs>
                <a:gs pos="100000">
                  <a:srgbClr val="C80000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Data'!$C$60:$E$60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4-48BD-B847-91731A8DB9B0}"/>
            </c:ext>
          </c:extLst>
        </c:ser>
        <c:ser>
          <c:idx val="3"/>
          <c:order val="3"/>
          <c:tx>
            <c:strRef>
              <c:f>'Q2 Participant Data'!$A$61</c:f>
              <c:strCache>
                <c:ptCount val="1"/>
                <c:pt idx="0">
                  <c:v>Hispanic / Latinx / Latino / Latina**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50000"/>
                    <a:shade val="30000"/>
                    <a:satMod val="115000"/>
                  </a:schemeClr>
                </a:gs>
                <a:gs pos="32000">
                  <a:schemeClr val="accent6">
                    <a:lumMod val="50000"/>
                    <a:shade val="67500"/>
                    <a:satMod val="115000"/>
                  </a:schemeClr>
                </a:gs>
                <a:gs pos="100000">
                  <a:srgbClr val="5E9A36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Data'!$C$61:$E$61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4-48BD-B847-91731A8DB9B0}"/>
            </c:ext>
          </c:extLst>
        </c:ser>
        <c:ser>
          <c:idx val="4"/>
          <c:order val="4"/>
          <c:tx>
            <c:strRef>
              <c:f>'Q2 Participant Data'!$A$62</c:f>
              <c:strCache>
                <c:ptCount val="1"/>
                <c:pt idx="0">
                  <c:v>Native Hawaiian / Pacific Islander**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  <a:lumOff val="40000"/>
                  </a:schemeClr>
                </a:gs>
                <a:gs pos="74000">
                  <a:srgbClr val="B7C8E7"/>
                </a:gs>
                <a:gs pos="100000">
                  <a:srgbClr val="E2E9F6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Data'!$C$62:$E$62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74-48BD-B847-91731A8DB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5731760"/>
        <c:axId val="575735040"/>
      </c:barChart>
      <c:catAx>
        <c:axId val="575731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35040"/>
        <c:crosses val="autoZero"/>
        <c:auto val="1"/>
        <c:lblAlgn val="ctr"/>
        <c:lblOffset val="100"/>
        <c:noMultiLvlLbl val="0"/>
      </c:catAx>
      <c:valAx>
        <c:axId val="575735040"/>
        <c:scaling>
          <c:orientation val="minMax"/>
          <c:max val="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Participants</a:t>
                </a:r>
              </a:p>
            </c:rich>
          </c:tx>
          <c:layout>
            <c:manualLayout>
              <c:xMode val="edge"/>
              <c:yMode val="edge"/>
              <c:x val="0.47354598661911179"/>
              <c:y val="0.12268000019550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317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714207752039876E-2"/>
          <c:y val="0.84057439747405871"/>
          <c:w val="0.88898005000931923"/>
          <c:h val="5.6906210746003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 Professional Roles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839716298067767E-2"/>
          <c:y val="0.14539315387851112"/>
          <c:w val="0.88549871573133365"/>
          <c:h val="0.78676022269301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85F66"/>
                </a:gs>
                <a:gs pos="63000">
                  <a:srgbClr val="319CA1"/>
                </a:gs>
                <a:gs pos="100000">
                  <a:srgbClr val="00DFDA"/>
                </a:gs>
              </a:gsLst>
              <a:lin ang="81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Data'!$E$110:$H$110</c:f>
              <c:numCache>
                <c:formatCode>General</c:formatCode>
                <c:ptCount val="4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D-4DF6-8ACF-5BB67AD3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2874456"/>
        <c:axId val="592873144"/>
      </c:barChart>
      <c:catAx>
        <c:axId val="592874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3144"/>
        <c:crosses val="autoZero"/>
        <c:auto val="1"/>
        <c:lblAlgn val="ctr"/>
        <c:lblOffset val="100"/>
        <c:noMultiLvlLbl val="0"/>
      </c:catAx>
      <c:valAx>
        <c:axId val="592873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Q2</a:t>
            </a:r>
            <a:r>
              <a:rPr lang="en-US" sz="2400" baseline="0"/>
              <a:t> </a:t>
            </a:r>
            <a:r>
              <a:rPr lang="en-US" sz="2400"/>
              <a:t>Forum Participants' Professional Roles</a:t>
            </a:r>
          </a:p>
        </c:rich>
      </c:tx>
      <c:layout>
        <c:manualLayout>
          <c:xMode val="edge"/>
          <c:yMode val="edge"/>
          <c:x val="2.3511708858450154E-2"/>
          <c:y val="2.8465608028765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4859826951661"/>
          <c:y val="0.207966692423945"/>
          <c:w val="0.8528090800512772"/>
          <c:h val="0.704242332581130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3635"/>
                </a:gs>
                <a:gs pos="85000">
                  <a:srgbClr val="007370"/>
                </a:gs>
                <a:gs pos="100000">
                  <a:srgbClr val="009999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'Q2 Participant Data'!$C$57:$E$57</c:f>
              <c:strCache>
                <c:ptCount val="3"/>
                <c:pt idx="0">
                  <c:v>Attorney*</c:v>
                </c:pt>
                <c:pt idx="1">
                  <c:v>Social Worker</c:v>
                </c:pt>
                <c:pt idx="2">
                  <c:v>Support Staff</c:v>
                </c:pt>
              </c:strCache>
            </c:strRef>
          </c:cat>
          <c:val>
            <c:numRef>
              <c:f>'Q2 Participant Data'!$C$64:$E$64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A20-BA75-7AC69686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1818448"/>
        <c:axId val="991822384"/>
      </c:barChart>
      <c:catAx>
        <c:axId val="991818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822384"/>
        <c:crosses val="autoZero"/>
        <c:auto val="1"/>
        <c:lblAlgn val="ctr"/>
        <c:lblOffset val="100"/>
        <c:noMultiLvlLbl val="0"/>
      </c:catAx>
      <c:valAx>
        <c:axId val="9918223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81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bg2">
                    <a:lumMod val="50000"/>
                  </a:schemeClr>
                </a:solidFill>
              </a:rPr>
              <a:t>In Court: The Judge's or Commissioner's Behavior</a:t>
            </a:r>
          </a:p>
        </c:rich>
      </c:tx>
      <c:layout>
        <c:manualLayout>
          <c:xMode val="edge"/>
          <c:yMode val="edge"/>
          <c:x val="1.6026181533736333E-2"/>
          <c:y val="1.8354627452072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111695189573954E-2"/>
          <c:y val="9.8396942850303801E-2"/>
          <c:w val="0.63648222054434977"/>
          <c:h val="0.66762230722430504"/>
        </c:manualLayout>
      </c:layout>
      <c:bubbleChart>
        <c:varyColors val="0"/>
        <c:ser>
          <c:idx val="0"/>
          <c:order val="0"/>
          <c:tx>
            <c:v>Asian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Data'!$A$3:$A$10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Data'!$D$3:$D$10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'Q2 Response Data'!$L$3:$L$10</c:f>
              <c:numCache>
                <c:formatCode>0.0</c:formatCode>
                <c:ptCount val="8"/>
                <c:pt idx="0">
                  <c:v>3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3</c:v>
                </c:pt>
                <c:pt idx="5">
                  <c:v>4</c:v>
                </c:pt>
                <c:pt idx="6">
                  <c:v>3.3333333333333335</c:v>
                </c:pt>
                <c:pt idx="7">
                  <c:v>2.6666666666666665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22D-47F3-891F-A079EB17F570}"/>
            </c:ext>
          </c:extLst>
        </c:ser>
        <c:ser>
          <c:idx val="1"/>
          <c:order val="1"/>
          <c:tx>
            <c:v>Black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Data'!$A$11:$A$18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Data'!$D$11:$D$18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'Q2 Response Data'!$L$11:$L$18</c:f>
              <c:numCache>
                <c:formatCode>0.0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3.5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22D-47F3-891F-A079EB17F570}"/>
            </c:ext>
          </c:extLst>
        </c:ser>
        <c:ser>
          <c:idx val="2"/>
          <c:order val="2"/>
          <c:tx>
            <c:v>Multiracial</c:v>
          </c:tx>
          <c:spPr>
            <a:solidFill>
              <a:srgbClr val="7030A0">
                <a:alpha val="76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Data'!$A$19:$A$26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Data'!$D$19:$D$26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'Q2 Response Data'!$L$19:$L$26</c:f>
              <c:numCache>
                <c:formatCode>0.0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5">
                  <c:v>4.5</c:v>
                </c:pt>
                <c:pt idx="6">
                  <c:v>4.25</c:v>
                </c:pt>
                <c:pt idx="7">
                  <c:v>3.5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22D-47F3-891F-A079EB17F5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90"/>
        <c:showNegBubbles val="0"/>
        <c:axId val="726655832"/>
        <c:axId val="726650256"/>
      </c:bubbleChart>
      <c:valAx>
        <c:axId val="726655832"/>
        <c:scaling>
          <c:orientation val="minMax"/>
          <c:max val="4"/>
          <c:min val="-5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26650256"/>
        <c:crosses val="autoZero"/>
        <c:crossBetween val="midCat"/>
      </c:valAx>
      <c:valAx>
        <c:axId val="726650256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26655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bg2">
                    <a:lumMod val="50000"/>
                  </a:schemeClr>
                </a:solidFill>
              </a:rPr>
              <a:t>Employer and Coworker</a:t>
            </a:r>
            <a:r>
              <a:rPr lang="en-US" sz="2400" baseline="0">
                <a:solidFill>
                  <a:schemeClr val="bg2">
                    <a:lumMod val="50000"/>
                  </a:schemeClr>
                </a:solidFill>
              </a:rPr>
              <a:t> Behavior</a:t>
            </a:r>
          </a:p>
        </c:rich>
      </c:tx>
      <c:layout>
        <c:manualLayout>
          <c:xMode val="edge"/>
          <c:yMode val="edge"/>
          <c:x val="1.1344359041375087E-2"/>
          <c:y val="1.4281633818908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171926440471237E-2"/>
          <c:y val="0.10370251356755213"/>
          <c:w val="0.6572215596122013"/>
          <c:h val="0.64065933355374283"/>
        </c:manualLayout>
      </c:layout>
      <c:bubbleChart>
        <c:varyColors val="0"/>
        <c:ser>
          <c:idx val="0"/>
          <c:order val="0"/>
          <c:tx>
            <c:v>Asian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Data'!$A$32:$A$39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Data'!$D$32:$D$39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'Q2 Response Data'!$L$32:$L$39</c:f>
              <c:numCache>
                <c:formatCode>0.0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FE6-48A4-ABC2-A7B8F899C6B7}"/>
            </c:ext>
          </c:extLst>
        </c:ser>
        <c:ser>
          <c:idx val="1"/>
          <c:order val="1"/>
          <c:tx>
            <c:v>Black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Data'!$A$40:$A$47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Data'!$D$40:$D$47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'Q2 Response Data'!$L$40:$L$47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2.5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FE6-48A4-ABC2-A7B8F899C6B7}"/>
            </c:ext>
          </c:extLst>
        </c:ser>
        <c:ser>
          <c:idx val="2"/>
          <c:order val="2"/>
          <c:tx>
            <c:v>Multiracial</c:v>
          </c:tx>
          <c:spPr>
            <a:solidFill>
              <a:srgbClr val="7030A0">
                <a:alpha val="75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'Q2 Response Data'!$A$48:$A$55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'Q2 Response Data'!$D$48:$D$55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'Q2 Response Data'!$L$48:$L$55</c:f>
              <c:numCache>
                <c:formatCode>0.0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1.3333333333333333</c:v>
                </c:pt>
                <c:pt idx="3">
                  <c:v>1.3333333333333333</c:v>
                </c:pt>
                <c:pt idx="5">
                  <c:v>3.8333333333333335</c:v>
                </c:pt>
                <c:pt idx="6">
                  <c:v>5</c:v>
                </c:pt>
                <c:pt idx="7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FE6-48A4-ABC2-A7B8F899C6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85"/>
        <c:showNegBubbles val="0"/>
        <c:axId val="896060160"/>
        <c:axId val="896061472"/>
      </c:bubbleChart>
      <c:valAx>
        <c:axId val="8960601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6061472"/>
        <c:crosses val="autoZero"/>
        <c:crossBetween val="midCat"/>
      </c:valAx>
      <c:valAx>
        <c:axId val="896061472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606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 Court: The Judge/Commissioner</a:t>
            </a:r>
          </a:p>
        </c:rich>
      </c:tx>
      <c:layout>
        <c:manualLayout>
          <c:xMode val="edge"/>
          <c:yMode val="edge"/>
          <c:x val="1.4628372266665943E-2"/>
          <c:y val="2.0613725347268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679798152165953E-2"/>
          <c:y val="0.19494779061708192"/>
          <c:w val="0.93221744848394095"/>
          <c:h val="0.79355656556743526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'Q2 Response Distribution'!$B$68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Distribution'!$D$68:$J$68</c:f>
              <c:numCache>
                <c:formatCode>General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-0.5</c:v>
                </c:pt>
                <c:pt idx="3">
                  <c:v>-1.5</c:v>
                </c:pt>
                <c:pt idx="4">
                  <c:v>-0.5</c:v>
                </c:pt>
                <c:pt idx="5">
                  <c:v>-1</c:v>
                </c:pt>
                <c:pt idx="6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E-4FB3-BCA9-7037403C1304}"/>
            </c:ext>
          </c:extLst>
        </c:ser>
        <c:ser>
          <c:idx val="3"/>
          <c:order val="1"/>
          <c:tx>
            <c:strRef>
              <c:f>'Q2 Response Distribution'!$B$67</c:f>
              <c:strCache>
                <c:ptCount val="1"/>
                <c:pt idx="0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Distribution'!$D$67:$J$67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B7E-4FB3-BCA9-7037403C1304}"/>
            </c:ext>
          </c:extLst>
        </c:ser>
        <c:ser>
          <c:idx val="2"/>
          <c:order val="2"/>
          <c:tx>
            <c:strRef>
              <c:f>'Q2 Response Distribution'!$B$66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18F60F6-D2F0-4C1E-8FBE-8F543384F2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B7E-4FB3-BCA9-7037403C13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0379A3-6BA8-430E-8EA0-7386D78EF2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B7E-4FB3-BCA9-7037403C13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71CFA1-368C-4E7D-B305-66F91818F0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B7E-4FB3-BCA9-7037403C13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115026-A546-414F-BFF6-5A34A87161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B7E-4FB3-BCA9-7037403C13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7E-4FB3-BCA9-7037403C13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BFB93B-6A2F-4B67-994C-FA46CEA789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B7E-4FB3-BCA9-7037403C13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DEDC97A-DA1C-4451-B29E-7969E6F430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B7E-4FB3-BCA9-7037403C1304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Distribution'!$D$66:$J$66</c:f>
              <c:numCache>
                <c:formatCode>General</c:formatCode>
                <c:ptCount val="7"/>
                <c:pt idx="0">
                  <c:v>-1</c:v>
                </c:pt>
                <c:pt idx="1">
                  <c:v>-2</c:v>
                </c:pt>
                <c:pt idx="2">
                  <c:v>-1</c:v>
                </c:pt>
                <c:pt idx="3">
                  <c:v>-1</c:v>
                </c:pt>
                <c:pt idx="5">
                  <c:v>-1</c:v>
                </c:pt>
                <c:pt idx="6">
                  <c:v>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Distribution'!$R$66:$X$66</c15:f>
                <c15:dlblRangeCache>
                  <c:ptCount val="7"/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6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BB7E-4FB3-BCA9-7037403C1304}"/>
            </c:ext>
          </c:extLst>
        </c:ser>
        <c:ser>
          <c:idx val="1"/>
          <c:order val="3"/>
          <c:tx>
            <c:strRef>
              <c:f>'Q2 Response Distribution'!$B$65</c:f>
              <c:strCache>
                <c:ptCount val="1"/>
                <c:pt idx="0">
                  <c:v>Rarely/Never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Distribution'!$D$65:$J$65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BB7E-4FB3-BCA9-7037403C1304}"/>
            </c:ext>
          </c:extLst>
        </c:ser>
        <c:ser>
          <c:idx val="0"/>
          <c:order val="4"/>
          <c:tx>
            <c:strRef>
              <c:f>'Q2 Response Distribution'!$B$64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7460F7-7A91-420D-BDA7-250C2B8EB6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B7E-4FB3-BCA9-7037403C13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7E-4FB3-BCA9-7037403C13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E-4FB3-BCA9-7037403C13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7E-4FB3-BCA9-7037403C13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E-4FB3-BCA9-7037403C13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7E-4FB3-BCA9-7037403C13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E-4FB3-BCA9-7037403C1304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Distribution'!$D$64:$J$64</c:f>
              <c:numCache>
                <c:formatCode>General</c:formatCode>
                <c:ptCount val="7"/>
                <c:pt idx="0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Distribution'!$R$64:$X$64</c15:f>
                <c15:dlblRangeCache>
                  <c:ptCount val="7"/>
                  <c:pt idx="0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BB7E-4FB3-BCA9-7037403C1304}"/>
            </c:ext>
          </c:extLst>
        </c:ser>
        <c:ser>
          <c:idx val="5"/>
          <c:order val="5"/>
          <c:tx>
            <c:strRef>
              <c:f>'Q2 Response Distribution'!$B$69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E7F2FE-2214-421E-9F68-58F1F30148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B7E-4FB3-BCA9-7037403C13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CC26E7-B986-419A-9AFA-D3D5AD1C9A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B7E-4FB3-BCA9-7037403C13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58FA15D-7F2B-4158-B496-1B7AB687AA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B7E-4FB3-BCA9-7037403C13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335A88-0A13-4F0C-AC4D-810A1FC7F7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B7E-4FB3-BCA9-7037403C13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B63D64-14CB-4F85-8154-950C855A9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B7E-4FB3-BCA9-7037403C13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BC9882-BF50-4570-9794-E4B974B292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B7E-4FB3-BCA9-7037403C13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54A22E-B0A6-4D02-ACC6-25566F98B6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B7E-4FB3-BCA9-7037403C1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Distribution'!$D$69:$J$69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1.5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Distribution'!$R$69:$X$69</c15:f>
                <c15:dlblRangeCache>
                  <c:ptCount val="7"/>
                  <c:pt idx="0">
                    <c:v>2</c:v>
                  </c:pt>
                  <c:pt idx="1">
                    <c:v>2</c:v>
                  </c:pt>
                  <c:pt idx="2">
                    <c:v>1</c:v>
                  </c:pt>
                  <c:pt idx="3">
                    <c:v>3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BB7E-4FB3-BCA9-7037403C1304}"/>
            </c:ext>
          </c:extLst>
        </c:ser>
        <c:ser>
          <c:idx val="6"/>
          <c:order val="6"/>
          <c:tx>
            <c:strRef>
              <c:f>'Q2 Response Distribution'!$B$70</c:f>
              <c:strCache>
                <c:ptCount val="1"/>
                <c:pt idx="0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Distribution'!$D$70:$J$70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B-BB7E-4FB3-BCA9-7037403C1304}"/>
            </c:ext>
          </c:extLst>
        </c:ser>
        <c:ser>
          <c:idx val="7"/>
          <c:order val="7"/>
          <c:tx>
            <c:strRef>
              <c:f>'Q2 Response Distribution'!$B$71</c:f>
              <c:strCache>
                <c:ptCount val="1"/>
                <c:pt idx="0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Distribution'!$D$71:$J$71</c:f>
              <c:numCache>
                <c:formatCode>General</c:formatCode>
                <c:ptCount val="7"/>
                <c:pt idx="0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B7E-4FB3-BCA9-7037403C1304}"/>
            </c:ext>
          </c:extLst>
        </c:ser>
        <c:ser>
          <c:idx val="8"/>
          <c:order val="8"/>
          <c:tx>
            <c:strRef>
              <c:f>'Q2 Response Distribution'!$B$72</c:f>
              <c:strCache>
                <c:ptCount val="1"/>
                <c:pt idx="0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Distribution'!$D$72:$J$72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B7E-4FB3-BCA9-7037403C1304}"/>
            </c:ext>
          </c:extLst>
        </c:ser>
        <c:ser>
          <c:idx val="9"/>
          <c:order val="9"/>
          <c:tx>
            <c:strRef>
              <c:f>'Q2 Response Distribution'!$B$73</c:f>
              <c:strCache>
                <c:ptCount val="1"/>
                <c:pt idx="0">
                  <c:v>Very Often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Distribution'!$D$63:$J$63</c:f>
              <c:strCache>
                <c:ptCount val="7"/>
                <c:pt idx="0">
                  <c:v>Applies a double standard re: credibility</c:v>
                </c:pt>
                <c:pt idx="1">
                  <c:v>Pre-determined narrative</c:v>
                </c:pt>
                <c:pt idx="2">
                  <c:v>Attributes more esteem to others</c:v>
                </c:pt>
                <c:pt idx="3">
                  <c:v>Perpetuates unfair stereotypes</c:v>
                </c:pt>
                <c:pt idx="4">
                  <c:v>Treats me with respect</c:v>
                </c:pt>
                <c:pt idx="5">
                  <c:v>Is patient</c:v>
                </c:pt>
                <c:pt idx="6">
                  <c:v>Mantains impartiality, recognizes bias</c:v>
                </c:pt>
              </c:strCache>
            </c:strRef>
          </c:cat>
          <c:val>
            <c:numRef>
              <c:f>'Q2 Response Distribution'!$D$73:$J$73</c:f>
              <c:numCache>
                <c:formatCode>General</c:formatCode>
                <c:ptCount val="7"/>
                <c:pt idx="1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B7E-4FB3-BCA9-7037403C13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890100760"/>
        <c:axId val="890095512"/>
      </c:barChart>
      <c:catAx>
        <c:axId val="890100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0095512"/>
        <c:crosses val="autoZero"/>
        <c:auto val="1"/>
        <c:lblAlgn val="ctr"/>
        <c:lblOffset val="100"/>
        <c:noMultiLvlLbl val="0"/>
      </c:catAx>
      <c:valAx>
        <c:axId val="890095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9010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 the Office: Employer/Coworkers</a:t>
            </a:r>
          </a:p>
        </c:rich>
      </c:tx>
      <c:layout>
        <c:manualLayout>
          <c:xMode val="edge"/>
          <c:yMode val="edge"/>
          <c:x val="1.2257001156589172E-2"/>
          <c:y val="1.44300144300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84726793051799E-2"/>
          <c:y val="0.2203823953823954"/>
          <c:w val="0.7609756791237009"/>
          <c:h val="0.75039995000624926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'Q2 Response Distribution'!$B$68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Distribution'!$K$68:$Q$68</c:f>
              <c:numCache>
                <c:formatCode>General</c:formatCode>
                <c:ptCount val="7"/>
                <c:pt idx="0">
                  <c:v>-0.5</c:v>
                </c:pt>
                <c:pt idx="1">
                  <c:v>-0.5</c:v>
                </c:pt>
                <c:pt idx="3">
                  <c:v>-0.5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7-4826-ACB2-02DFCCE91615}"/>
            </c:ext>
          </c:extLst>
        </c:ser>
        <c:ser>
          <c:idx val="3"/>
          <c:order val="1"/>
          <c:tx>
            <c:strRef>
              <c:f>'Q2 Response Distribution'!$B$67</c:f>
              <c:strCache>
                <c:ptCount val="1"/>
                <c:pt idx="0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Distribution'!$K$67:$Q$67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AD7-4826-ACB2-02DFCCE91615}"/>
            </c:ext>
          </c:extLst>
        </c:ser>
        <c:ser>
          <c:idx val="2"/>
          <c:order val="2"/>
          <c:tx>
            <c:strRef>
              <c:f>'Q2 Response Distribution'!$B$66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C094E09-A6A8-4027-B127-68E44AEFA1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AD7-4826-ACB2-02DFCCE916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D3FFE5-DEDA-458B-8040-FC9A9EE9CF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AD7-4826-ACB2-02DFCCE916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7-4826-ACB2-02DFCCE916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7-4826-ACB2-02DFCCE916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7-4826-ACB2-02DFCCE9161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03A00B-6BCF-45BD-B4B8-D94E7DA2EF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AD7-4826-ACB2-02DFCCE916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7-4826-ACB2-02DFCCE91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Distribution'!$K$66:$Q$66</c:f>
              <c:numCache>
                <c:formatCode>General</c:formatCode>
                <c:ptCount val="7"/>
                <c:pt idx="0">
                  <c:v>-2</c:v>
                </c:pt>
                <c:pt idx="1">
                  <c:v>-1</c:v>
                </c:pt>
                <c:pt idx="5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Distribution'!$Y$66:$AE$66</c15:f>
                <c15:dlblRangeCache>
                  <c:ptCount val="7"/>
                  <c:pt idx="0">
                    <c:v>2</c:v>
                  </c:pt>
                  <c:pt idx="1">
                    <c:v>1</c:v>
                  </c:pt>
                  <c:pt idx="5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DAD7-4826-ACB2-02DFCCE91615}"/>
            </c:ext>
          </c:extLst>
        </c:ser>
        <c:ser>
          <c:idx val="1"/>
          <c:order val="3"/>
          <c:tx>
            <c:strRef>
              <c:f>'Q2 Response Distribution'!$B$65</c:f>
              <c:strCache>
                <c:ptCount val="1"/>
                <c:pt idx="0">
                  <c:v>Rarely/Never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Distribution'!$K$65:$Q$65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DAD7-4826-ACB2-02DFCCE91615}"/>
            </c:ext>
          </c:extLst>
        </c:ser>
        <c:ser>
          <c:idx val="0"/>
          <c:order val="4"/>
          <c:tx>
            <c:strRef>
              <c:f>'Q2 Response Distribution'!$B$64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821671B-86D6-4251-8D1D-3780AF25C8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AD7-4826-ACB2-02DFCCE916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3D59A5-1A28-4032-AE1D-9FCE60272B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AD7-4826-ACB2-02DFCCE916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1ECEDC1-3712-4620-8CFF-5E21C3B9E6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AD7-4826-ACB2-02DFCCE916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05274A0-64F1-49FD-B6B3-95A59F2111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AD7-4826-ACB2-02DFCCE916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D7-4826-ACB2-02DFCCE9161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D7-4826-ACB2-02DFCCE916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232976-1AB5-4897-B367-FCD54656BD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AD7-4826-ACB2-02DFCCE91615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Distribution'!$K$64:$Q$64</c:f>
              <c:numCache>
                <c:formatCode>General</c:formatCode>
                <c:ptCount val="7"/>
                <c:pt idx="0">
                  <c:v>-2</c:v>
                </c:pt>
                <c:pt idx="1">
                  <c:v>-2</c:v>
                </c:pt>
                <c:pt idx="2">
                  <c:v>-3</c:v>
                </c:pt>
                <c:pt idx="3">
                  <c:v>-2</c:v>
                </c:pt>
                <c:pt idx="6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Distribution'!$Y$64:$AE$64</c15:f>
                <c15:dlblRangeCache>
                  <c:ptCount val="7"/>
                  <c:pt idx="0">
                    <c:v>2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6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DAD7-4826-ACB2-02DFCCE91615}"/>
            </c:ext>
          </c:extLst>
        </c:ser>
        <c:ser>
          <c:idx val="5"/>
          <c:order val="5"/>
          <c:tx>
            <c:strRef>
              <c:f>'Q2 Response Distribution'!$B$69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62047A2-B37A-4FE6-B1A8-2574A51860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AD7-4826-ACB2-02DFCCE916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5DE261-D42A-4A8E-BE5D-2A98AAC00C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AD7-4826-ACB2-02DFCCE916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D7-4826-ACB2-02DFCCE916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BABFEB-7E1D-4C74-8752-F44ED73B0B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AD7-4826-ACB2-02DFCCE916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04F7591-1939-40A0-8B0C-CA8B0B5F5F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AD7-4826-ACB2-02DFCCE9161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D7-4826-ACB2-02DFCCE916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D7-4826-ACB2-02DFCCE91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Distribution'!$K$69:$Q$69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'Q2 Response Distribution'!$Y$69:$AE$69</c15:f>
                <c15:dlblRangeCache>
                  <c:ptCount val="7"/>
                  <c:pt idx="0">
                    <c:v>1</c:v>
                  </c:pt>
                  <c:pt idx="1">
                    <c:v>1</c:v>
                  </c:pt>
                  <c:pt idx="3">
                    <c:v>1</c:v>
                  </c:pt>
                  <c:pt idx="4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DAD7-4826-ACB2-02DFCCE91615}"/>
            </c:ext>
          </c:extLst>
        </c:ser>
        <c:ser>
          <c:idx val="6"/>
          <c:order val="6"/>
          <c:tx>
            <c:strRef>
              <c:f>'Q2 Response Distribution'!$B$70</c:f>
              <c:strCache>
                <c:ptCount val="1"/>
                <c:pt idx="0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Distribution'!$K$70:$Q$70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B-DAD7-4826-ACB2-02DFCCE91615}"/>
            </c:ext>
          </c:extLst>
        </c:ser>
        <c:ser>
          <c:idx val="7"/>
          <c:order val="7"/>
          <c:tx>
            <c:strRef>
              <c:f>'Q2 Response Distribution'!$B$71</c:f>
              <c:strCache>
                <c:ptCount val="1"/>
                <c:pt idx="0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Distribution'!$K$71:$Q$71</c:f>
              <c:numCache>
                <c:formatCode>General</c:formatCode>
                <c:ptCount val="7"/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AD7-4826-ACB2-02DFCCE91615}"/>
            </c:ext>
          </c:extLst>
        </c:ser>
        <c:ser>
          <c:idx val="8"/>
          <c:order val="8"/>
          <c:tx>
            <c:strRef>
              <c:f>'Q2 Response Distribution'!$B$72</c:f>
              <c:strCache>
                <c:ptCount val="1"/>
                <c:pt idx="0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Distribution'!$K$72:$Q$72</c:f>
              <c:numCache>
                <c:formatCode>General</c:formatCode>
                <c:ptCount val="7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AD7-4826-ACB2-02DFCCE91615}"/>
            </c:ext>
          </c:extLst>
        </c:ser>
        <c:ser>
          <c:idx val="9"/>
          <c:order val="9"/>
          <c:tx>
            <c:strRef>
              <c:f>'Q2 Response Distribution'!$B$73</c:f>
              <c:strCache>
                <c:ptCount val="1"/>
                <c:pt idx="0">
                  <c:v>Very Often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Response Distribution'!$K$63:$Q$63</c:f>
              <c:strCache>
                <c:ptCount val="7"/>
                <c:pt idx="0">
                  <c:v>Prevents individuals from communicating their knowledge about bias</c:v>
                </c:pt>
                <c:pt idx="1">
                  <c:v>Allows dismissive treatment in discussion about unfair treatment</c:v>
                </c:pt>
                <c:pt idx="2">
                  <c:v>Treats me as though I lack knowledge in problem-solving situations</c:v>
                </c:pt>
                <c:pt idx="3">
                  <c:v>Communication about microagressions/stereotypes gets discredited</c:v>
                </c:pt>
                <c:pt idx="4">
                  <c:v>Articulable level of inclusion</c:v>
                </c:pt>
                <c:pt idx="5">
                  <c:v>Workplace culture aligns with attitudes of respectfulness re: diversity</c:v>
                </c:pt>
                <c:pt idx="6">
                  <c:v>Meaningful, constructive avenues for conflict resolution</c:v>
                </c:pt>
              </c:strCache>
            </c:strRef>
          </c:cat>
          <c:val>
            <c:numRef>
              <c:f>'Q2 Response Distribution'!$K$73:$Q$73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AD7-4826-ACB2-02DFCCE916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7011584"/>
        <c:axId val="767015848"/>
      </c:barChart>
      <c:catAx>
        <c:axId val="76701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7015848"/>
        <c:crosses val="autoZero"/>
        <c:auto val="1"/>
        <c:lblAlgn val="ctr"/>
        <c:lblOffset val="100"/>
        <c:noMultiLvlLbl val="0"/>
      </c:catAx>
      <c:valAx>
        <c:axId val="767015848"/>
        <c:scaling>
          <c:orientation val="minMax"/>
          <c:max val="4.5"/>
          <c:min val="-5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6701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Q3 Forum Participants' Professional Roles by Race/Ethnicity</a:t>
            </a:r>
          </a:p>
        </c:rich>
      </c:tx>
      <c:layout>
        <c:manualLayout>
          <c:xMode val="edge"/>
          <c:yMode val="edge"/>
          <c:x val="1.7926774643989379E-2"/>
          <c:y val="4.586404192045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0218480134648"/>
          <c:y val="0.13342068194860443"/>
          <c:w val="0.87965957393206096"/>
          <c:h val="0.643650839645586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[1]Participants!$A$36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7030A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[1]Participants!$C$35:$G$35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[1]Participants!$C$36:$G$36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0-4A9F-9001-19271A3F30E6}"/>
            </c:ext>
          </c:extLst>
        </c:ser>
        <c:ser>
          <c:idx val="1"/>
          <c:order val="1"/>
          <c:tx>
            <c:strRef>
              <c:f>[1]Participants!$A$37</c:f>
              <c:strCache>
                <c:ptCount val="1"/>
                <c:pt idx="0">
                  <c:v>Hispanic / Latinx / Latino / Latina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50000"/>
                    <a:shade val="30000"/>
                    <a:satMod val="115000"/>
                  </a:schemeClr>
                </a:gs>
                <a:gs pos="50000">
                  <a:schemeClr val="accent6">
                    <a:lumMod val="50000"/>
                    <a:shade val="67500"/>
                    <a:satMod val="115000"/>
                  </a:schemeClr>
                </a:gs>
                <a:gs pos="100000">
                  <a:schemeClr val="accent6">
                    <a:lumMod val="5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[1]Participants!$C$35:$G$35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[1]Participants!$C$37:$G$37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0-4A9F-9001-19271A3F30E6}"/>
            </c:ext>
          </c:extLst>
        </c:ser>
        <c:ser>
          <c:idx val="2"/>
          <c:order val="2"/>
          <c:tx>
            <c:strRef>
              <c:f>[1]Participants!$A$38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50000"/>
                    <a:shade val="30000"/>
                    <a:satMod val="115000"/>
                  </a:schemeClr>
                </a:gs>
                <a:gs pos="50000">
                  <a:schemeClr val="accent5">
                    <a:lumMod val="50000"/>
                    <a:shade val="67500"/>
                    <a:satMod val="115000"/>
                  </a:schemeClr>
                </a:gs>
                <a:gs pos="100000">
                  <a:schemeClr val="accent5">
                    <a:lumMod val="5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[1]Participants!$C$35:$G$35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[1]Participants!$C$38:$G$38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0-4A9F-9001-19271A3F30E6}"/>
            </c:ext>
          </c:extLst>
        </c:ser>
        <c:ser>
          <c:idx val="3"/>
          <c:order val="3"/>
          <c:tx>
            <c:strRef>
              <c:f>[1]Participants!$A$39</c:f>
              <c:strCache>
                <c:ptCount val="1"/>
                <c:pt idx="0">
                  <c:v>Biracial / Multiracial*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7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[1]Participants!$C$35:$G$35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[1]Participants!$C$39:$G$39</c:f>
              <c:numCache>
                <c:formatCode>General</c:formatCode>
                <c:ptCount val="5"/>
                <c:pt idx="0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0-4A9F-9001-19271A3F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91367912"/>
        <c:axId val="591368240"/>
      </c:barChart>
      <c:catAx>
        <c:axId val="591367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8240"/>
        <c:crosses val="autoZero"/>
        <c:auto val="1"/>
        <c:lblAlgn val="ctr"/>
        <c:lblOffset val="100"/>
        <c:noMultiLvlLbl val="0"/>
      </c:catAx>
      <c:valAx>
        <c:axId val="591368240"/>
        <c:scaling>
          <c:orientation val="minMax"/>
          <c:max val="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7561794522491735"/>
              <c:y val="0.81656550036947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791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3653443106285054E-2"/>
          <c:y val="0.87441214662804712"/>
          <c:w val="0.87269311378742986"/>
          <c:h val="4.477977951210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Q3 Forum Participants' Professional Roles</a:t>
            </a:r>
          </a:p>
        </c:rich>
      </c:tx>
      <c:layout>
        <c:manualLayout>
          <c:xMode val="edge"/>
          <c:yMode val="edge"/>
          <c:x val="2.2919809227785633E-2"/>
          <c:y val="4.423962705568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89636526862284E-2"/>
          <c:y val="0.13502182779461697"/>
          <c:w val="0.88554306883345546"/>
          <c:h val="0.6909250934774484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3F3E"/>
                </a:gs>
                <a:gs pos="61000">
                  <a:srgbClr val="006666"/>
                </a:gs>
                <a:gs pos="100000">
                  <a:srgbClr val="00808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[1]Participants!$C$35:$G$35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[1]Participants!$C$41:$G$41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3-46E7-B9A7-369D93590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6801000"/>
        <c:axId val="616794440"/>
      </c:barChart>
      <c:catAx>
        <c:axId val="616801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794440"/>
        <c:crosses val="autoZero"/>
        <c:auto val="1"/>
        <c:lblAlgn val="ctr"/>
        <c:lblOffset val="100"/>
        <c:noMultiLvlLbl val="0"/>
      </c:catAx>
      <c:valAx>
        <c:axId val="616794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6900215890970864"/>
              <c:y val="0.86076886430636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0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Establishing Leadership’s Commitment to Future Retention and Recruitment of BIPOC Legal Professionals</a:t>
            </a:r>
          </a:p>
        </c:rich>
      </c:tx>
      <c:layout>
        <c:manualLayout>
          <c:xMode val="edge"/>
          <c:yMode val="edge"/>
          <c:x val="1.1132519803040034E-2"/>
          <c:y val="1.6961129483607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0996717895812149"/>
          <c:y val="0.10548887673398984"/>
          <c:w val="0.47670805118531667"/>
          <c:h val="0.732064458821256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'[1]Response Distribution'!$B$43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Distribution'!$D$43:$K$43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F-4FE2-9152-FAF487C5A3C0}"/>
            </c:ext>
          </c:extLst>
        </c:ser>
        <c:ser>
          <c:idx val="1"/>
          <c:order val="1"/>
          <c:tx>
            <c:strRef>
              <c:f>'[1]Response Distribution'!$B$44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Distribution'!$D$44:$K$44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F-4FE2-9152-FAF487C5A3C0}"/>
            </c:ext>
          </c:extLst>
        </c:ser>
        <c:ser>
          <c:idx val="2"/>
          <c:order val="2"/>
          <c:tx>
            <c:strRef>
              <c:f>'[1]Response Distribution'!$B$45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Distribution'!$D$45:$K$45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F-4FE2-9152-FAF487C5A3C0}"/>
            </c:ext>
          </c:extLst>
        </c:ser>
        <c:ser>
          <c:idx val="3"/>
          <c:order val="3"/>
          <c:tx>
            <c:strRef>
              <c:f>'[1]Response Distribution'!$B$46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Distribution'!$D$46:$K$46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8F-4FE2-9152-FAF487C5A3C0}"/>
            </c:ext>
          </c:extLst>
        </c:ser>
        <c:ser>
          <c:idx val="4"/>
          <c:order val="4"/>
          <c:tx>
            <c:strRef>
              <c:f>'[1]Response Distribution'!$B$47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Distribution'!$D$47:$K$47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F-4FE2-9152-FAF487C5A3C0}"/>
            </c:ext>
          </c:extLst>
        </c:ser>
        <c:ser>
          <c:idx val="5"/>
          <c:order val="5"/>
          <c:tx>
            <c:strRef>
              <c:f>'[1]Response Distribution'!$B$48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Distribution'!$D$48:$K$48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8F-4FE2-9152-FAF487C5A3C0}"/>
            </c:ext>
          </c:extLst>
        </c:ser>
        <c:ser>
          <c:idx val="6"/>
          <c:order val="6"/>
          <c:tx>
            <c:strRef>
              <c:f>'[1]Response Distribution'!$B$49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Distribution'!$D$49:$K$49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8F-4FE2-9152-FAF487C5A3C0}"/>
            </c:ext>
          </c:extLst>
        </c:ser>
        <c:ser>
          <c:idx val="7"/>
          <c:order val="7"/>
          <c:tx>
            <c:strRef>
              <c:f>'[1]Response Distribution'!$B$50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'[1]Response Distribution'!$D$50:$K$50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8F-4FE2-9152-FAF487C5A3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82263200"/>
        <c:axId val="382263528"/>
      </c:barChart>
      <c:catAx>
        <c:axId val="38226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63528"/>
        <c:crosses val="autoZero"/>
        <c:auto val="1"/>
        <c:lblAlgn val="ctr"/>
        <c:lblOffset val="100"/>
        <c:noMultiLvlLbl val="0"/>
      </c:catAx>
      <c:valAx>
        <c:axId val="3822635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8226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Building Blocks to Recruitment and Retention</a:t>
            </a:r>
          </a:p>
        </c:rich>
      </c:tx>
      <c:layout>
        <c:manualLayout>
          <c:xMode val="edge"/>
          <c:yMode val="edge"/>
          <c:x val="1.1912968338883657E-2"/>
          <c:y val="1.7521703104615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758694128081"/>
          <c:y val="0.10090089272076995"/>
          <c:w val="0.79035062240216269"/>
          <c:h val="0.74219149021035968"/>
        </c:manualLayout>
      </c:layout>
      <c:barChart>
        <c:barDir val="bar"/>
        <c:grouping val="stacked"/>
        <c:varyColors val="0"/>
        <c:ser>
          <c:idx val="3"/>
          <c:order val="0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Distribution'!$N$46:$W$46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7-4C69-9CC0-2D4C12A11007}"/>
            </c:ext>
          </c:extLst>
        </c:ser>
        <c:ser>
          <c:idx val="2"/>
          <c:order val="1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7-4C69-9CC0-2D4C12A110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7-4C69-9CC0-2D4C12A110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A7-4C69-9CC0-2D4C12A110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18A0AB-2FC8-4F66-9695-FBF2E4DD4D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A7-4C69-9CC0-2D4C12A110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A7-4C69-9CC0-2D4C12A110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A7-4C69-9CC0-2D4C12A1100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A7-4C69-9CC0-2D4C12A1100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A7-4C69-9CC0-2D4C12A1100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A7-4C69-9CC0-2D4C12A1100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A7-4C69-9CC0-2D4C12A11007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Distribution'!$N$45:$W$45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'[1]Response Distribution'!$AF$45:$AO$45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71A7-4C69-9CC0-2D4C12A11007}"/>
            </c:ext>
          </c:extLst>
        </c:ser>
        <c:ser>
          <c:idx val="1"/>
          <c:order val="2"/>
          <c:tx>
            <c:v>Disagree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Distribution'!$N$44:$W$44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A7-4C69-9CC0-2D4C12A11007}"/>
            </c:ext>
          </c:extLst>
        </c:ser>
        <c:ser>
          <c:idx val="0"/>
          <c:order val="3"/>
          <c:tx>
            <c:strRef>
              <c:f>'[1]Response Distribution'!$B$43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Distribution'!$N$43:$W$43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A7-4C69-9CC0-2D4C12A11007}"/>
            </c:ext>
          </c:extLst>
        </c:ser>
        <c:ser>
          <c:idx val="4"/>
          <c:order val="4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A7-4C69-9CC0-2D4C12A110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A7-4C69-9CC0-2D4C12A110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A7-4C69-9CC0-2D4C12A110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37B2A3D-1D10-47A3-B1CB-D7EFF98657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A7-4C69-9CC0-2D4C12A110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A7-4C69-9CC0-2D4C12A110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A7-4C69-9CC0-2D4C12A1100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A7-4C69-9CC0-2D4C12A110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A91E50F-3144-4E51-B231-AA48621010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1A7-4C69-9CC0-2D4C12A1100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A7-4C69-9CC0-2D4C12A1100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1A7-4C69-9CC0-2D4C12A11007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Distribution'!$N$47:$W$47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'[1]Response Distribution'!$AF$47:$AO$47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71A7-4C69-9CC0-2D4C12A11007}"/>
            </c:ext>
          </c:extLst>
        </c:ser>
        <c:ser>
          <c:idx val="5"/>
          <c:order val="5"/>
          <c:tx>
            <c:v>Somewhat Agree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Distribution'!$N$48:$W$48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1A7-4C69-9CC0-2D4C12A11007}"/>
            </c:ext>
          </c:extLst>
        </c:ser>
        <c:ser>
          <c:idx val="6"/>
          <c:order val="6"/>
          <c:tx>
            <c:strRef>
              <c:f>'[1]Response Distribution'!$B$49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Distribution'!$N$49:$W$49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1A7-4C69-9CC0-2D4C12A11007}"/>
            </c:ext>
          </c:extLst>
        </c:ser>
        <c:ser>
          <c:idx val="7"/>
          <c:order val="7"/>
          <c:tx>
            <c:strRef>
              <c:f>'[1]Response Distribution'!$B$50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'[1]Response Distribution'!$N$50:$W$50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1A7-4C69-9CC0-2D4C12A110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52865448"/>
        <c:axId val="552861512"/>
      </c:barChart>
      <c:catAx>
        <c:axId val="552865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52861512"/>
        <c:crosses val="autoZero"/>
        <c:auto val="1"/>
        <c:lblAlgn val="ctr"/>
        <c:lblOffset val="100"/>
        <c:noMultiLvlLbl val="0"/>
      </c:catAx>
      <c:valAx>
        <c:axId val="5528615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52865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bg2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Q3 Forum Participants by Race/Ethnicity</a:t>
            </a:r>
          </a:p>
        </c:rich>
      </c:tx>
      <c:layout>
        <c:manualLayout>
          <c:xMode val="edge"/>
          <c:yMode val="edge"/>
          <c:x val="4.4303448275862072E-2"/>
          <c:y val="4.37556931688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[1]Participants!$C$21</c:f>
              <c:strCache>
                <c:ptCount val="1"/>
                <c:pt idx="0">
                  <c:v>Total Participant Counts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C00000">
                      <a:shade val="30000"/>
                      <a:satMod val="115000"/>
                    </a:srgbClr>
                  </a:gs>
                  <a:gs pos="50000">
                    <a:srgbClr val="C00000">
                      <a:shade val="67500"/>
                      <a:satMod val="115000"/>
                    </a:srgbClr>
                  </a:gs>
                  <a:gs pos="100000">
                    <a:srgbClr val="C00000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5C-4D00-97F8-8CA4BDEFE394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5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5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5C-4D00-97F8-8CA4BDEFE394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7030A0">
                      <a:shade val="30000"/>
                      <a:satMod val="115000"/>
                    </a:srgbClr>
                  </a:gs>
                  <a:gs pos="50000">
                    <a:srgbClr val="7030A0">
                      <a:shade val="67500"/>
                      <a:satMod val="115000"/>
                    </a:srgbClr>
                  </a:gs>
                  <a:gs pos="100000">
                    <a:srgbClr val="7030A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5C-4D00-97F8-8CA4BDEFE394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50000"/>
                      <a:shade val="100000"/>
                      <a:satMod val="115000"/>
                    </a:schemeClr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5C-4D00-97F8-8CA4BDEFE3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[1]Participants!$B$22:$B$25</c:f>
              <c:strCache>
                <c:ptCount val="4"/>
                <c:pt idx="0">
                  <c:v>Biracial / Multiracial*</c:v>
                </c:pt>
                <c:pt idx="1">
                  <c:v>Asian/Asian American</c:v>
                </c:pt>
                <c:pt idx="2">
                  <c:v>Black/African American/African descent</c:v>
                </c:pt>
                <c:pt idx="3">
                  <c:v>Hispanic / Latinx / Latino / Latina</c:v>
                </c:pt>
              </c:strCache>
            </c:strRef>
          </c:cat>
          <c:val>
            <c:numRef>
              <c:f>[1]Participants!$C$22:$C$25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C-4D00-97F8-8CA4BDEFE39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4989189613577913"/>
          <c:y val="0.43668954425666195"/>
          <c:w val="0.32526338660753668"/>
          <c:h val="0.17881881291686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 Professional Roles by Race/Ethnicity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39498793997107E-2"/>
          <c:y val="0.14224608287600413"/>
          <c:w val="0.88894062818454411"/>
          <c:h val="0.702270170774107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 Participant Data'!$D$102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Data'!$E$102:$H$102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0-4C55-BAFC-E762809272B4}"/>
            </c:ext>
          </c:extLst>
        </c:ser>
        <c:ser>
          <c:idx val="1"/>
          <c:order val="1"/>
          <c:tx>
            <c:strRef>
              <c:f>'Q1 Participant Data'!$D$103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Data'!$E$103:$H$103</c:f>
              <c:numCache>
                <c:formatCode>General</c:formatCode>
                <c:ptCount val="4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0-4C55-BAFC-E762809272B4}"/>
            </c:ext>
          </c:extLst>
        </c:ser>
        <c:ser>
          <c:idx val="2"/>
          <c:order val="2"/>
          <c:tx>
            <c:strRef>
              <c:f>'Q1 Participant Data'!$D$104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Data'!$E$104:$H$104</c:f>
              <c:numCache>
                <c:formatCode>General</c:formatCode>
                <c:ptCount val="4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0-4C55-BAFC-E762809272B4}"/>
            </c:ext>
          </c:extLst>
        </c:ser>
        <c:ser>
          <c:idx val="3"/>
          <c:order val="3"/>
          <c:tx>
            <c:strRef>
              <c:f>'Q1 Participant Data'!$D$105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5A2781"/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Data'!$E$105:$H$105</c:f>
              <c:numCache>
                <c:formatCode>General</c:formatCode>
                <c:ptCount val="4"/>
                <c:pt idx="0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0-4C55-BAFC-E7628092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431984"/>
        <c:axId val="479471256"/>
      </c:barChart>
      <c:catAx>
        <c:axId val="57643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71256"/>
        <c:crosses val="autoZero"/>
        <c:auto val="1"/>
        <c:lblAlgn val="ctr"/>
        <c:lblOffset val="100"/>
        <c:noMultiLvlLbl val="0"/>
      </c:catAx>
      <c:valAx>
        <c:axId val="479471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076621047499651"/>
          <c:y val="0.89069229982615816"/>
          <c:w val="0.6755579596190644"/>
          <c:h val="4.8701639567781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Building Blocks to Recruitment and Retention</a:t>
            </a:r>
          </a:p>
        </c:rich>
      </c:tx>
      <c:layout>
        <c:manualLayout>
          <c:xMode val="edge"/>
          <c:yMode val="edge"/>
          <c:x val="1.7921146953405017E-2"/>
          <c:y val="2.9801523207035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880597481965113E-2"/>
          <c:y val="8.8936207964760594E-2"/>
          <c:w val="0.60656130419487397"/>
          <c:h val="0.60265570814846936"/>
        </c:manualLayout>
      </c:layout>
      <c:bubbleChart>
        <c:varyColors val="0"/>
        <c:ser>
          <c:idx val="0"/>
          <c:order val="0"/>
          <c:tx>
            <c:v>Biracial/Multiracial</c:v>
          </c:tx>
          <c:spPr>
            <a:solidFill>
              <a:srgbClr val="C00000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Data'!$A$39:$A$48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Data'!$K$39:$K$48</c:f>
              <c:numCache>
                <c:formatCode>General</c:formatCode>
                <c:ptCount val="1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</c:numCache>
            </c:numRef>
          </c:yVal>
          <c:bubbleSize>
            <c:numRef>
              <c:f>'Q3 Response Data'!$O$39:$O$48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2.6666666666666665</c:v>
                </c:pt>
                <c:pt idx="3">
                  <c:v>0.66666666666666663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BA25-434E-B110-96E0CBD002A1}"/>
            </c:ext>
          </c:extLst>
        </c:ser>
        <c:ser>
          <c:idx val="1"/>
          <c:order val="1"/>
          <c:tx>
            <c:v>Black/African American/African descent</c:v>
          </c:tx>
          <c:spPr>
            <a:solidFill>
              <a:srgbClr val="7030A0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Data'!$A$49:$A$58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Data'!$K$49:$K$58</c:f>
              <c:numCache>
                <c:formatCode>General</c:formatCode>
                <c:ptCount val="1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</c:numCache>
            </c:numRef>
          </c:yVal>
          <c:bubbleSize>
            <c:numRef>
              <c:f>'Q3 Response Data'!$O$49:$O$58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BA25-434E-B110-96E0CBD002A1}"/>
            </c:ext>
          </c:extLst>
        </c:ser>
        <c:ser>
          <c:idx val="2"/>
          <c:order val="2"/>
          <c:tx>
            <c:v>Asian/Asian American</c:v>
          </c:tx>
          <c:spPr>
            <a:solidFill>
              <a:srgbClr val="1F4E79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5626569864250841E-2"/>
                  <c:y val="-4.06880229714875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3.4448889453334457E-2"/>
                      <c:h val="7.80270655270655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A25-434E-B110-96E0CBD002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Data'!$A$59:$A$68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Data'!$K$59:$K$68</c:f>
              <c:numCache>
                <c:formatCode>General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bubbleSize>
            <c:numRef>
              <c:f>'Q3 Response Data'!$O$59:$O$68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0.5</c:v>
                </c:pt>
                <c:pt idx="4">
                  <c:v>1.5</c:v>
                </c:pt>
                <c:pt idx="5">
                  <c:v>3</c:v>
                </c:pt>
                <c:pt idx="6">
                  <c:v>3</c:v>
                </c:pt>
                <c:pt idx="7">
                  <c:v>2.5</c:v>
                </c:pt>
                <c:pt idx="8">
                  <c:v>3</c:v>
                </c:pt>
                <c:pt idx="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BA25-434E-B110-96E0CBD002A1}"/>
            </c:ext>
          </c:extLst>
        </c:ser>
        <c:ser>
          <c:idx val="3"/>
          <c:order val="3"/>
          <c:tx>
            <c:v>Hispanic/Latinx/o/a</c:v>
          </c:tx>
          <c:spPr>
            <a:solidFill>
              <a:srgbClr val="385723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Data'!$A$69:$A$78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Data'!$K$69:$K$78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bubbleSize>
            <c:numRef>
              <c:f>'Q3 Response Data'!$O$69:$O$78</c:f>
              <c:numCache>
                <c:formatCode>0.0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0.5</c:v>
                </c:pt>
                <c:pt idx="8">
                  <c:v>3</c:v>
                </c:pt>
                <c:pt idx="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BA25-434E-B110-96E0CBD00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680399376"/>
        <c:axId val="680399704"/>
      </c:bubbleChart>
      <c:valAx>
        <c:axId val="680399376"/>
        <c:scaling>
          <c:orientation val="minMax"/>
          <c:max val="11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80399704"/>
        <c:crosses val="autoZero"/>
        <c:crossBetween val="midCat"/>
        <c:majorUnit val="1"/>
      </c:valAx>
      <c:valAx>
        <c:axId val="680399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8039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Establishing Leadership's Commitment to Retention and Recruitment of BIPOC Legal Professionals</a:t>
            </a:r>
          </a:p>
        </c:rich>
      </c:tx>
      <c:layout>
        <c:manualLayout>
          <c:xMode val="edge"/>
          <c:yMode val="edge"/>
          <c:x val="1.7025088404517795E-2"/>
          <c:y val="2.8444461269264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362004955690671E-2"/>
          <c:y val="0.11377784507705768"/>
          <c:w val="0.59864486505200909"/>
          <c:h val="0.56799120061915331"/>
        </c:manualLayout>
      </c:layout>
      <c:bubbleChart>
        <c:varyColors val="0"/>
        <c:ser>
          <c:idx val="0"/>
          <c:order val="0"/>
          <c:tx>
            <c:v>Biracial / Multiracial</c:v>
          </c:tx>
          <c:spPr>
            <a:solidFill>
              <a:srgbClr val="C00000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Data'!$A$3:$A$10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Data'!$K$3:$K$10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bubbleSize>
            <c:numRef>
              <c:f>'Q3 Response Data'!$O$3:$O$10</c:f>
              <c:numCache>
                <c:formatCode>0.0</c:formatCode>
                <c:ptCount val="8"/>
                <c:pt idx="0">
                  <c:v>3</c:v>
                </c:pt>
                <c:pt idx="1">
                  <c:v>2.6666666666666665</c:v>
                </c:pt>
                <c:pt idx="2">
                  <c:v>2.3333333333333335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1.3333333333333333</c:v>
                </c:pt>
                <c:pt idx="7">
                  <c:v>2.3333333333333335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BF4-4467-8701-0257C1A4C631}"/>
            </c:ext>
          </c:extLst>
        </c:ser>
        <c:ser>
          <c:idx val="1"/>
          <c:order val="1"/>
          <c:tx>
            <c:v>Black / African American / African descent</c:v>
          </c:tx>
          <c:spPr>
            <a:solidFill>
              <a:srgbClr val="7030A0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Data'!$A$11:$A$18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Data'!$K$11:$K$18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'Q3 Response Data'!$O$11:$O$18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BF4-4467-8701-0257C1A4C631}"/>
            </c:ext>
          </c:extLst>
        </c:ser>
        <c:ser>
          <c:idx val="2"/>
          <c:order val="2"/>
          <c:tx>
            <c:v>Asian / Asian American</c:v>
          </c:tx>
          <c:spPr>
            <a:solidFill>
              <a:srgbClr val="1F4E79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Data'!$A$19:$A$26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Data'!$K$19:$K$26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'Q3 Response Data'!$O$19:$O$26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BF4-4467-8701-0257C1A4C631}"/>
            </c:ext>
          </c:extLst>
        </c:ser>
        <c:ser>
          <c:idx val="3"/>
          <c:order val="3"/>
          <c:tx>
            <c:v>Hispanic / Latinx / Latino / Latina</c:v>
          </c:tx>
          <c:spPr>
            <a:solidFill>
              <a:srgbClr val="385723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Data'!$A$27:$A$34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Data'!$K$27:$K$34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'Q3 Response Data'!$O$27:$O$34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BF4-4467-8701-0257C1A4C6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566943608"/>
        <c:axId val="566940984"/>
      </c:bubbleChart>
      <c:valAx>
        <c:axId val="5669436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6940984"/>
        <c:crosses val="autoZero"/>
        <c:crossBetween val="midCat"/>
      </c:valAx>
      <c:valAx>
        <c:axId val="566940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6943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Q3 Forum Participants by Race/Ethnicity</a:t>
            </a:r>
          </a:p>
        </c:rich>
      </c:tx>
      <c:layout>
        <c:manualLayout>
          <c:xMode val="edge"/>
          <c:yMode val="edge"/>
          <c:x val="4.4303448275862072E-2"/>
          <c:y val="4.37556931688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'Q3 Participant Data'!$C$21</c:f>
              <c:strCache>
                <c:ptCount val="1"/>
                <c:pt idx="0">
                  <c:v>Total Participant Counts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C00000">
                      <a:shade val="30000"/>
                      <a:satMod val="115000"/>
                    </a:srgbClr>
                  </a:gs>
                  <a:gs pos="50000">
                    <a:srgbClr val="C00000">
                      <a:shade val="67500"/>
                      <a:satMod val="115000"/>
                    </a:srgbClr>
                  </a:gs>
                  <a:gs pos="100000">
                    <a:srgbClr val="C00000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7D-47F6-A953-348A61944E30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5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5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7D-47F6-A953-348A61944E30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7030A0">
                      <a:shade val="30000"/>
                      <a:satMod val="115000"/>
                    </a:srgbClr>
                  </a:gs>
                  <a:gs pos="50000">
                    <a:srgbClr val="7030A0">
                      <a:shade val="67500"/>
                      <a:satMod val="115000"/>
                    </a:srgbClr>
                  </a:gs>
                  <a:gs pos="100000">
                    <a:srgbClr val="7030A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7D-47F6-A953-348A61944E30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50000"/>
                      <a:shade val="100000"/>
                      <a:satMod val="115000"/>
                    </a:schemeClr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7D-47F6-A953-348A61944E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'Q3 Participant Data'!$B$22:$B$25</c:f>
              <c:strCache>
                <c:ptCount val="4"/>
                <c:pt idx="0">
                  <c:v>Biracial / Multiracial*</c:v>
                </c:pt>
                <c:pt idx="1">
                  <c:v>Asian/Asian American</c:v>
                </c:pt>
                <c:pt idx="2">
                  <c:v>Black/African American/African descent</c:v>
                </c:pt>
                <c:pt idx="3">
                  <c:v>Hispanic / Latinx / Latino / Latina</c:v>
                </c:pt>
              </c:strCache>
            </c:strRef>
          </c:cat>
          <c:val>
            <c:numRef>
              <c:f>'Q3 Participant Data'!$C$22:$C$25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7D-47F6-A953-348A61944E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89189613577913"/>
          <c:y val="0.43668954425666195"/>
          <c:w val="0.32526338660753668"/>
          <c:h val="0.17881881291686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Q3 Forum Participants' Professional Roles</a:t>
            </a:r>
          </a:p>
        </c:rich>
      </c:tx>
      <c:layout>
        <c:manualLayout>
          <c:xMode val="edge"/>
          <c:yMode val="edge"/>
          <c:x val="2.2919809227785633E-2"/>
          <c:y val="4.423962705568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89636526862284E-2"/>
          <c:y val="0.13502182779461697"/>
          <c:w val="0.88554306883345546"/>
          <c:h val="0.6909250934774484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3F3E"/>
                </a:gs>
                <a:gs pos="61000">
                  <a:srgbClr val="006666"/>
                </a:gs>
                <a:gs pos="100000">
                  <a:srgbClr val="00808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Participant Data'!$C$35:$G$35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'Q3 Participant Data'!$C$41:$G$41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9-4D48-BA94-02590B74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6801000"/>
        <c:axId val="616794440"/>
      </c:barChart>
      <c:catAx>
        <c:axId val="616801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794440"/>
        <c:crosses val="autoZero"/>
        <c:auto val="1"/>
        <c:lblAlgn val="ctr"/>
        <c:lblOffset val="100"/>
        <c:noMultiLvlLbl val="0"/>
      </c:catAx>
      <c:valAx>
        <c:axId val="616794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6900215890970864"/>
              <c:y val="0.86076886430636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0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Q3 Forum Participants' Professional Roles by Race/Ethnicity</a:t>
            </a:r>
          </a:p>
        </c:rich>
      </c:tx>
      <c:layout>
        <c:manualLayout>
          <c:xMode val="edge"/>
          <c:yMode val="edge"/>
          <c:x val="1.7926774643989379E-2"/>
          <c:y val="4.586404192045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0218480134648"/>
          <c:y val="0.13342068194860443"/>
          <c:w val="0.87965957393206096"/>
          <c:h val="0.643650839645586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'Q3 Participant Data'!$A$36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7030A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'Q3 Participant Data'!$C$35:$G$35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'Q3 Participant Data'!$C$36:$G$36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D-4988-B5CF-2071BC28ED32}"/>
            </c:ext>
          </c:extLst>
        </c:ser>
        <c:ser>
          <c:idx val="1"/>
          <c:order val="1"/>
          <c:tx>
            <c:strRef>
              <c:f>'Q3 Participant Data'!$A$37</c:f>
              <c:strCache>
                <c:ptCount val="1"/>
                <c:pt idx="0">
                  <c:v>Hispanic / Latinx / Latino / Latina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50000"/>
                    <a:shade val="30000"/>
                    <a:satMod val="115000"/>
                  </a:schemeClr>
                </a:gs>
                <a:gs pos="50000">
                  <a:schemeClr val="accent6">
                    <a:lumMod val="50000"/>
                    <a:shade val="67500"/>
                    <a:satMod val="115000"/>
                  </a:schemeClr>
                </a:gs>
                <a:gs pos="100000">
                  <a:schemeClr val="accent6">
                    <a:lumMod val="5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'Q3 Participant Data'!$C$35:$G$35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'Q3 Participant Data'!$C$37:$G$37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D-4988-B5CF-2071BC28ED32}"/>
            </c:ext>
          </c:extLst>
        </c:ser>
        <c:ser>
          <c:idx val="2"/>
          <c:order val="2"/>
          <c:tx>
            <c:strRef>
              <c:f>'Q3 Participant Data'!$A$38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50000"/>
                    <a:shade val="30000"/>
                    <a:satMod val="115000"/>
                  </a:schemeClr>
                </a:gs>
                <a:gs pos="50000">
                  <a:schemeClr val="accent5">
                    <a:lumMod val="50000"/>
                    <a:shade val="67500"/>
                    <a:satMod val="115000"/>
                  </a:schemeClr>
                </a:gs>
                <a:gs pos="100000">
                  <a:schemeClr val="accent5">
                    <a:lumMod val="5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'Q3 Participant Data'!$C$35:$G$35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'Q3 Participant Data'!$C$38:$G$38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D-4988-B5CF-2071BC28ED32}"/>
            </c:ext>
          </c:extLst>
        </c:ser>
        <c:ser>
          <c:idx val="3"/>
          <c:order val="3"/>
          <c:tx>
            <c:strRef>
              <c:f>'Q3 Participant Data'!$A$39</c:f>
              <c:strCache>
                <c:ptCount val="1"/>
                <c:pt idx="0">
                  <c:v>Biracial / Multiracial*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5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'Q3 Participant Data'!$C$35:$G$35</c:f>
              <c:strCache>
                <c:ptCount val="5"/>
                <c:pt idx="0">
                  <c:v>Attorney</c:v>
                </c:pt>
                <c:pt idx="1">
                  <c:v>Judge</c:v>
                </c:pt>
                <c:pt idx="2">
                  <c:v>Social Worker</c:v>
                </c:pt>
                <c:pt idx="3">
                  <c:v>Support Staff</c:v>
                </c:pt>
                <c:pt idx="4">
                  <c:v>Other*</c:v>
                </c:pt>
              </c:strCache>
            </c:strRef>
          </c:cat>
          <c:val>
            <c:numRef>
              <c:f>'Q3 Participant Data'!$C$39:$G$39</c:f>
              <c:numCache>
                <c:formatCode>General</c:formatCode>
                <c:ptCount val="5"/>
                <c:pt idx="0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5D-4988-B5CF-2071BC28E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91367912"/>
        <c:axId val="591368240"/>
      </c:barChart>
      <c:catAx>
        <c:axId val="591367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8240"/>
        <c:crosses val="autoZero"/>
        <c:auto val="1"/>
        <c:lblAlgn val="ctr"/>
        <c:lblOffset val="100"/>
        <c:noMultiLvlLbl val="0"/>
      </c:catAx>
      <c:valAx>
        <c:axId val="591368240"/>
        <c:scaling>
          <c:orientation val="minMax"/>
          <c:max val="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7561794522491735"/>
              <c:y val="0.81656550036947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791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653443106285054E-2"/>
          <c:y val="0.87441214662804712"/>
          <c:w val="0.87269311378742986"/>
          <c:h val="4.477977951210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Establishing Leadership's Commitment to Retention and Recruitment of BIPOC Legal Professionals</a:t>
            </a:r>
          </a:p>
        </c:rich>
      </c:tx>
      <c:layout>
        <c:manualLayout>
          <c:xMode val="edge"/>
          <c:yMode val="edge"/>
          <c:x val="1.7025088404517795E-2"/>
          <c:y val="2.8444461269264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362004955690671E-2"/>
          <c:y val="0.11377784507705768"/>
          <c:w val="0.59864486505200909"/>
          <c:h val="0.56799120061915331"/>
        </c:manualLayout>
      </c:layout>
      <c:bubbleChart>
        <c:varyColors val="0"/>
        <c:ser>
          <c:idx val="0"/>
          <c:order val="0"/>
          <c:tx>
            <c:v>Biracial / Multiracial</c:v>
          </c:tx>
          <c:spPr>
            <a:solidFill>
              <a:srgbClr val="C00000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Data'!$A$3:$A$10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Data'!$K$3:$K$10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bubbleSize>
            <c:numRef>
              <c:f>'Q3 Response Data'!$O$3:$O$10</c:f>
              <c:numCache>
                <c:formatCode>0.0</c:formatCode>
                <c:ptCount val="8"/>
                <c:pt idx="0">
                  <c:v>3</c:v>
                </c:pt>
                <c:pt idx="1">
                  <c:v>2.6666666666666665</c:v>
                </c:pt>
                <c:pt idx="2">
                  <c:v>2.3333333333333335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1.3333333333333333</c:v>
                </c:pt>
                <c:pt idx="7">
                  <c:v>2.3333333333333335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B4F2-4C35-B04D-C8327C0C157D}"/>
            </c:ext>
          </c:extLst>
        </c:ser>
        <c:ser>
          <c:idx val="1"/>
          <c:order val="1"/>
          <c:tx>
            <c:v>Black / African American / African descent</c:v>
          </c:tx>
          <c:spPr>
            <a:solidFill>
              <a:srgbClr val="7030A0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Data'!$A$11:$A$18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Data'!$K$11:$K$18</c:f>
              <c:numCache>
                <c:formatCode>General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yVal>
          <c:bubbleSize>
            <c:numRef>
              <c:f>'Q3 Response Data'!$O$11:$O$18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B4F2-4C35-B04D-C8327C0C157D}"/>
            </c:ext>
          </c:extLst>
        </c:ser>
        <c:ser>
          <c:idx val="2"/>
          <c:order val="2"/>
          <c:tx>
            <c:v>Asian / Asian American</c:v>
          </c:tx>
          <c:spPr>
            <a:solidFill>
              <a:srgbClr val="1F4E79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Data'!$A$19:$A$26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Data'!$K$19:$K$26</c:f>
              <c:numCache>
                <c:formatCode>General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yVal>
          <c:bubbleSize>
            <c:numRef>
              <c:f>'Q3 Response Data'!$O$19:$O$26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B4F2-4C35-B04D-C8327C0C157D}"/>
            </c:ext>
          </c:extLst>
        </c:ser>
        <c:ser>
          <c:idx val="3"/>
          <c:order val="3"/>
          <c:tx>
            <c:v>Hispanic / Latinx / Latino / Latina</c:v>
          </c:tx>
          <c:spPr>
            <a:solidFill>
              <a:srgbClr val="385723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'Q3 Response Data'!$A$27:$A$34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'Q3 Response Data'!$K$27:$K$34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bubbleSize>
            <c:numRef>
              <c:f>'Q3 Response Data'!$O$27:$O$34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B4F2-4C35-B04D-C8327C0C15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566943608"/>
        <c:axId val="566940984"/>
      </c:bubbleChart>
      <c:valAx>
        <c:axId val="5669436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6940984"/>
        <c:crosses val="autoZero"/>
        <c:crossBetween val="midCat"/>
      </c:valAx>
      <c:valAx>
        <c:axId val="566940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6943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Building Blocks to Recruitment and Retention</a:t>
            </a:r>
          </a:p>
        </c:rich>
      </c:tx>
      <c:layout>
        <c:manualLayout>
          <c:xMode val="edge"/>
          <c:yMode val="edge"/>
          <c:x val="1.7921146953405017E-2"/>
          <c:y val="2.9801523207035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880597481965113E-2"/>
          <c:y val="8.8936207964760594E-2"/>
          <c:w val="0.60656130419487397"/>
          <c:h val="0.60265570814846936"/>
        </c:manualLayout>
      </c:layout>
      <c:bubbleChart>
        <c:varyColors val="0"/>
        <c:ser>
          <c:idx val="0"/>
          <c:order val="0"/>
          <c:tx>
            <c:v>Biracial/Multiracial</c:v>
          </c:tx>
          <c:spPr>
            <a:solidFill>
              <a:srgbClr val="C00000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Data'!$A$39:$A$48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Data'!$K$39:$K$48</c:f>
              <c:numCache>
                <c:formatCode>General</c:formatCode>
                <c:ptCount val="1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</c:numCache>
            </c:numRef>
          </c:yVal>
          <c:bubbleSize>
            <c:numRef>
              <c:f>'Q3 Response Data'!$O$39:$O$48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2.6666666666666665</c:v>
                </c:pt>
                <c:pt idx="3">
                  <c:v>0.66666666666666663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573-41F6-B784-FBA638651032}"/>
            </c:ext>
          </c:extLst>
        </c:ser>
        <c:ser>
          <c:idx val="1"/>
          <c:order val="1"/>
          <c:tx>
            <c:v>Black/African American/African descent</c:v>
          </c:tx>
          <c:spPr>
            <a:solidFill>
              <a:srgbClr val="7030A0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Data'!$A$49:$A$58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Data'!$K$49:$K$58</c:f>
              <c:numCache>
                <c:formatCode>General</c:formatCode>
                <c:ptCount val="1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</c:numCache>
            </c:numRef>
          </c:yVal>
          <c:bubbleSize>
            <c:numRef>
              <c:f>'Q3 Response Data'!$O$49:$O$58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573-41F6-B784-FBA638651032}"/>
            </c:ext>
          </c:extLst>
        </c:ser>
        <c:ser>
          <c:idx val="2"/>
          <c:order val="2"/>
          <c:tx>
            <c:v>Asian/Asian American</c:v>
          </c:tx>
          <c:spPr>
            <a:solidFill>
              <a:srgbClr val="1F4E79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5626569864250841E-2"/>
                  <c:y val="-4.06880229714875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3.4448889453334457E-2"/>
                      <c:h val="7.80270655270655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573-41F6-B784-FBA638651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Data'!$A$59:$A$68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Data'!$K$59:$K$68</c:f>
              <c:numCache>
                <c:formatCode>General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bubbleSize>
            <c:numRef>
              <c:f>'Q3 Response Data'!$O$59:$O$68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0.5</c:v>
                </c:pt>
                <c:pt idx="4">
                  <c:v>1.5</c:v>
                </c:pt>
                <c:pt idx="5">
                  <c:v>3</c:v>
                </c:pt>
                <c:pt idx="6">
                  <c:v>3</c:v>
                </c:pt>
                <c:pt idx="7">
                  <c:v>2.5</c:v>
                </c:pt>
                <c:pt idx="8">
                  <c:v>3</c:v>
                </c:pt>
                <c:pt idx="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573-41F6-B784-FBA638651032}"/>
            </c:ext>
          </c:extLst>
        </c:ser>
        <c:ser>
          <c:idx val="3"/>
          <c:order val="3"/>
          <c:tx>
            <c:v>Hispanic/Latinx/o/a</c:v>
          </c:tx>
          <c:spPr>
            <a:solidFill>
              <a:srgbClr val="385723">
                <a:alpha val="69804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'Q3 Response Data'!$A$69:$A$78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'Q3 Response Data'!$K$69:$K$78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bubbleSize>
            <c:numRef>
              <c:f>'Q3 Response Data'!$O$69:$O$78</c:f>
              <c:numCache>
                <c:formatCode>0.0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0.5</c:v>
                </c:pt>
                <c:pt idx="8">
                  <c:v>3</c:v>
                </c:pt>
                <c:pt idx="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573-41F6-B784-FBA6386510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680399376"/>
        <c:axId val="680399704"/>
      </c:bubbleChart>
      <c:valAx>
        <c:axId val="680399376"/>
        <c:scaling>
          <c:orientation val="minMax"/>
          <c:max val="11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80399704"/>
        <c:crosses val="autoZero"/>
        <c:crossBetween val="midCat"/>
        <c:majorUnit val="1"/>
      </c:valAx>
      <c:valAx>
        <c:axId val="680399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8039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Establishing Leadership’s Commitment to Future Retention and Recruitment of BIPOC Legal Professionals</a:t>
            </a:r>
          </a:p>
        </c:rich>
      </c:tx>
      <c:layout>
        <c:manualLayout>
          <c:xMode val="edge"/>
          <c:yMode val="edge"/>
          <c:x val="1.1132519803040034E-2"/>
          <c:y val="1.6961129483607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0996717895812149"/>
          <c:y val="0.10548887673398984"/>
          <c:w val="0.47670805118531667"/>
          <c:h val="0.732064458821256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'Q3 Response Distribution'!$B$43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Distribution'!$D$43:$K$43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6-4D83-9AE7-99083ED3AA59}"/>
            </c:ext>
          </c:extLst>
        </c:ser>
        <c:ser>
          <c:idx val="1"/>
          <c:order val="1"/>
          <c:tx>
            <c:strRef>
              <c:f>'Q3 Response Distribution'!$B$44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Distribution'!$D$44:$K$44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6-4D83-9AE7-99083ED3AA59}"/>
            </c:ext>
          </c:extLst>
        </c:ser>
        <c:ser>
          <c:idx val="2"/>
          <c:order val="2"/>
          <c:tx>
            <c:strRef>
              <c:f>'Q3 Response Distribution'!$B$45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Distribution'!$D$45:$K$45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6-4D83-9AE7-99083ED3AA59}"/>
            </c:ext>
          </c:extLst>
        </c:ser>
        <c:ser>
          <c:idx val="3"/>
          <c:order val="3"/>
          <c:tx>
            <c:strRef>
              <c:f>'Q3 Response Distribution'!$B$46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Distribution'!$D$46:$K$46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6-4D83-9AE7-99083ED3AA59}"/>
            </c:ext>
          </c:extLst>
        </c:ser>
        <c:ser>
          <c:idx val="4"/>
          <c:order val="4"/>
          <c:tx>
            <c:strRef>
              <c:f>'Q3 Response Distribution'!$B$47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Distribution'!$D$47:$K$47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6-4D83-9AE7-99083ED3AA59}"/>
            </c:ext>
          </c:extLst>
        </c:ser>
        <c:ser>
          <c:idx val="5"/>
          <c:order val="5"/>
          <c:tx>
            <c:strRef>
              <c:f>'Q3 Response Distribution'!$B$48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Distribution'!$D$48:$K$48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56-4D83-9AE7-99083ED3AA59}"/>
            </c:ext>
          </c:extLst>
        </c:ser>
        <c:ser>
          <c:idx val="6"/>
          <c:order val="6"/>
          <c:tx>
            <c:strRef>
              <c:f>'Q3 Response Distribution'!$B$49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Distribution'!$D$49:$K$49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56-4D83-9AE7-99083ED3AA59}"/>
            </c:ext>
          </c:extLst>
        </c:ser>
        <c:ser>
          <c:idx val="7"/>
          <c:order val="7"/>
          <c:tx>
            <c:strRef>
              <c:f>'Q3 Response Distribution'!$B$50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Distribution'!$D$42:$K$42</c:f>
              <c:strCache>
                <c:ptCount val="8"/>
                <c:pt idx="0">
                  <c:v>PD workplaces must demonstrate understanding of needs and expectations around retention and recruitment efforts</c:v>
                </c:pt>
                <c:pt idx="1">
                  <c:v>Leadership and management can be focused on the future and promote better practices to implement actions that reflect the organization’s ability and willingness to change.</c:v>
                </c:pt>
                <c:pt idx="2">
                  <c:v>Leadership and management must be willing to challenge the normative, status quo of what has been acceptable.</c:v>
                </c:pt>
                <c:pt idx="3">
                  <c:v>Leadership and management must establish overall objectives and goals and clearly communicate to all stakeholders/staff.</c:v>
                </c:pt>
                <c:pt idx="4">
                  <c:v>At least on an annual basis there should be a review of the identified goals and objectives.</c:v>
                </c:pt>
                <c:pt idx="5">
                  <c:v>Leadership and management have to make their employees aware of objectives, goals and expectations regarding maintaining a non-toxic, inclusionary, supportive work environment.</c:v>
                </c:pt>
                <c:pt idx="6">
                  <c:v>Leadership and management should be the bridge to creating meaningful change in these retention and recruitment efforts.</c:v>
                </c:pt>
                <c:pt idx="7">
                  <c:v>Leadership and management have to commit to follow up with positive decision making around their goals and objectives, implement real action, and check/review effectiveness.</c:v>
                </c:pt>
              </c:strCache>
            </c:strRef>
          </c:cat>
          <c:val>
            <c:numRef>
              <c:f>'Q3 Response Distribution'!$D$50:$K$50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56-4D83-9AE7-99083ED3AA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82263200"/>
        <c:axId val="382263528"/>
      </c:barChart>
      <c:catAx>
        <c:axId val="38226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63528"/>
        <c:crosses val="autoZero"/>
        <c:auto val="1"/>
        <c:lblAlgn val="ctr"/>
        <c:lblOffset val="100"/>
        <c:noMultiLvlLbl val="0"/>
      </c:catAx>
      <c:valAx>
        <c:axId val="3822635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8226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Building Blocks to Recruitment and Retention</a:t>
            </a:r>
          </a:p>
        </c:rich>
      </c:tx>
      <c:layout>
        <c:manualLayout>
          <c:xMode val="edge"/>
          <c:yMode val="edge"/>
          <c:x val="1.1912968338883657E-2"/>
          <c:y val="1.7521703104615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758694128081"/>
          <c:y val="0.10090089272076995"/>
          <c:w val="0.79035062240216269"/>
          <c:h val="0.74219149021035968"/>
        </c:manualLayout>
      </c:layout>
      <c:barChart>
        <c:barDir val="bar"/>
        <c:grouping val="stacked"/>
        <c:varyColors val="0"/>
        <c:ser>
          <c:idx val="3"/>
          <c:order val="0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Distribution'!$N$46:$W$46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6-4B1C-B6C1-93FBA1236B9F}"/>
            </c:ext>
          </c:extLst>
        </c:ser>
        <c:ser>
          <c:idx val="2"/>
          <c:order val="1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6-4B1C-B6C1-93FBA1236B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6-4B1C-B6C1-93FBA1236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6-4B1C-B6C1-93FBA1236B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F41B0E-FB1F-4A61-AE97-E27E46E03C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6B6-4B1C-B6C1-93FBA1236B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6-4B1C-B6C1-93FBA1236B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B6-4B1C-B6C1-93FBA1236B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6-4B1C-B6C1-93FBA1236B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B6-4B1C-B6C1-93FBA1236B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6-4B1C-B6C1-93FBA1236B9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B6-4B1C-B6C1-93FBA1236B9F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Distribution'!$N$45:$W$45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'Q3 Response Distribution'!$AF$45:$AO$45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6B6-4B1C-B6C1-93FBA1236B9F}"/>
            </c:ext>
          </c:extLst>
        </c:ser>
        <c:ser>
          <c:idx val="1"/>
          <c:order val="2"/>
          <c:tx>
            <c:v>Disagree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Distribution'!$N$44:$W$44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B6-4B1C-B6C1-93FBA1236B9F}"/>
            </c:ext>
          </c:extLst>
        </c:ser>
        <c:ser>
          <c:idx val="0"/>
          <c:order val="3"/>
          <c:tx>
            <c:strRef>
              <c:f>'Q3 Response Distribution'!$B$43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Distribution'!$N$43:$W$43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B6-4B1C-B6C1-93FBA1236B9F}"/>
            </c:ext>
          </c:extLst>
        </c:ser>
        <c:ser>
          <c:idx val="4"/>
          <c:order val="4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B6-4B1C-B6C1-93FBA1236B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B6-4B1C-B6C1-93FBA1236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B6-4B1C-B6C1-93FBA1236B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A2385F7-7418-4C5A-8BB0-659DB2571A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6B6-4B1C-B6C1-93FBA1236B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B6-4B1C-B6C1-93FBA1236B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B6-4B1C-B6C1-93FBA1236B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B6-4B1C-B6C1-93FBA1236B9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F89B71A-3436-49A0-8509-DC67B32765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6B6-4B1C-B6C1-93FBA1236B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B6-4B1C-B6C1-93FBA1236B9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6B6-4B1C-B6C1-93FBA1236B9F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Distribution'!$N$47:$W$47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'Q3 Response Distribution'!$AF$47:$AO$47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56B6-4B1C-B6C1-93FBA1236B9F}"/>
            </c:ext>
          </c:extLst>
        </c:ser>
        <c:ser>
          <c:idx val="5"/>
          <c:order val="5"/>
          <c:tx>
            <c:v>Somewhat Agree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Distribution'!$N$48:$W$48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6B6-4B1C-B6C1-93FBA1236B9F}"/>
            </c:ext>
          </c:extLst>
        </c:ser>
        <c:ser>
          <c:idx val="6"/>
          <c:order val="6"/>
          <c:tx>
            <c:strRef>
              <c:f>'Q3 Response Distribution'!$B$49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Distribution'!$N$49:$W$49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6B6-4B1C-B6C1-93FBA1236B9F}"/>
            </c:ext>
          </c:extLst>
        </c:ser>
        <c:ser>
          <c:idx val="7"/>
          <c:order val="7"/>
          <c:tx>
            <c:strRef>
              <c:f>'Q3 Response Distribution'!$B$50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Response Distribution'!$N$42:$W$42</c:f>
              <c:strCache>
                <c:ptCount val="10"/>
                <c:pt idx="0">
                  <c:v>The quality of an employer's recruiting efforts matter.</c:v>
                </c:pt>
                <c:pt idx="1">
                  <c:v>The traditional interviewing and onboarding process can be an improved-upon process.</c:v>
                </c:pt>
                <c:pt idx="2">
                  <c:v>Leadership should focus on its organizational culture and the environment.</c:v>
                </c:pt>
                <c:pt idx="3">
                  <c:v>Office politics create barriers for you.</c:v>
                </c:pt>
                <c:pt idx="4">
                  <c:v>Turf wars/silos play a part in the well-being of employees and workplace environment.</c:v>
                </c:pt>
                <c:pt idx="5">
                  <c:v>Empathy is important for organizations/workplaces to exhibit.</c:v>
                </c:pt>
                <c:pt idx="6">
                  <c:v>Enabling employee and career advancement increases job satisfaction and engagement.</c:v>
                </c:pt>
                <c:pt idx="7">
                  <c:v>Leadership and managers are trained and qualified to navigate difficult conversations and conflict.</c:v>
                </c:pt>
                <c:pt idx="8">
                  <c:v>The employers have to think about their employees' lives holistically.</c:v>
                </c:pt>
                <c:pt idx="9">
                  <c:v>Knowing how a supervisor reacts influences whether employees speak up.</c:v>
                </c:pt>
              </c:strCache>
            </c:strRef>
          </c:cat>
          <c:val>
            <c:numRef>
              <c:f>'Q3 Response Distribution'!$N$50:$W$50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6B6-4B1C-B6C1-93FBA1236B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52865448"/>
        <c:axId val="552861512"/>
      </c:barChart>
      <c:catAx>
        <c:axId val="552865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52861512"/>
        <c:crosses val="autoZero"/>
        <c:auto val="1"/>
        <c:lblAlgn val="ctr"/>
        <c:lblOffset val="100"/>
        <c:noMultiLvlLbl val="0"/>
      </c:catAx>
      <c:valAx>
        <c:axId val="5528615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52865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bg2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Participants' Professional Roles</a:t>
            </a:r>
          </a:p>
        </c:rich>
      </c:tx>
      <c:layout>
        <c:manualLayout>
          <c:xMode val="edge"/>
          <c:yMode val="edge"/>
          <c:x val="1.7083243034987591E-2"/>
          <c:y val="2.817803109991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421175564063669E-2"/>
          <c:y val="0.12954984636419037"/>
          <c:w val="0.88327301403838276"/>
          <c:h val="0.774843795268331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38000">
                  <a:srgbClr val="005654"/>
                </a:gs>
                <a:gs pos="0">
                  <a:srgbClr val="007774"/>
                </a:gs>
                <a:gs pos="100000">
                  <a:srgbClr val="003736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'[2]Q4 Participant Data'!$C$63:$F$63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8-48D8-9B73-7AA44A547D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73712432"/>
        <c:axId val="673710136"/>
      </c:barChart>
      <c:catAx>
        <c:axId val="67371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10136"/>
        <c:crosses val="autoZero"/>
        <c:auto val="1"/>
        <c:lblAlgn val="ctr"/>
        <c:lblOffset val="100"/>
        <c:noMultiLvlLbl val="0"/>
      </c:catAx>
      <c:valAx>
        <c:axId val="673710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4756074068723062"/>
              <c:y val="0.94245240001541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CPD Race/Equity</a:t>
            </a:r>
            <a:r>
              <a:rPr lang="en-US" sz="2400" baseline="0"/>
              <a:t> Q1 Forum Participant Responses</a:t>
            </a:r>
            <a:endParaRPr lang="en-US" sz="2400"/>
          </a:p>
        </c:rich>
      </c:tx>
      <c:layout>
        <c:manualLayout>
          <c:xMode val="edge"/>
          <c:yMode val="edge"/>
          <c:x val="1.1848399923952837E-2"/>
          <c:y val="1.44241594448856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650188858758441E-3"/>
          <c:y val="8.0081201203111185E-2"/>
          <c:w val="0.98066996222824832"/>
          <c:h val="0.79010136379291795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'Q1 Response Distribution'!$A$109:$B$109</c:f>
              <c:strCache>
                <c:ptCount val="2"/>
                <c:pt idx="0">
                  <c:v>All Groups</c:v>
                </c:pt>
                <c:pt idx="1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Distribution'!$C$109:$R$109</c15:sqref>
                  </c15:fullRef>
                </c:ext>
              </c:extLst>
              <c:f>'Q1 Response Distribution'!$D$109:$R$109</c:f>
              <c:numCache>
                <c:formatCode>General</c:formatCode>
                <c:ptCount val="15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-1.5</c:v>
                </c:pt>
                <c:pt idx="8">
                  <c:v>-0.5</c:v>
                </c:pt>
                <c:pt idx="9">
                  <c:v>-1</c:v>
                </c:pt>
                <c:pt idx="10">
                  <c:v>-0.5</c:v>
                </c:pt>
                <c:pt idx="11">
                  <c:v>-1.5</c:v>
                </c:pt>
                <c:pt idx="12">
                  <c:v>-1.5</c:v>
                </c:pt>
                <c:pt idx="13">
                  <c:v>-1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C-4AC1-AE54-DACE276B11AB}"/>
            </c:ext>
          </c:extLst>
        </c:ser>
        <c:ser>
          <c:idx val="3"/>
          <c:order val="1"/>
          <c:tx>
            <c:strRef>
              <c:f>'Q1 Response Distribution'!$A$108:$B$108</c:f>
              <c:strCache>
                <c:ptCount val="2"/>
                <c:pt idx="0">
                  <c:v>All Groups</c:v>
                </c:pt>
                <c:pt idx="1">
                  <c:v>Sometimes/Rarely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{87BDDEC2-F8CF-4CE8-A869-9F2E20FC27D4}</c15:txfldGUID>
                      <c15:f>'Q1 Response Distribution'!$S$108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96C-4AC1-AE54-DACE276B11AB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Distribution'!$C$108:$R$108</c15:sqref>
                  </c15:fullRef>
                </c:ext>
              </c:extLst>
              <c:f>'Q1 Response Distribution'!$D$108:$R$108</c:f>
              <c:numCache>
                <c:formatCode>General</c:formatCode>
                <c:ptCount val="1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C-4AC1-AE54-DACE276B11AB}"/>
            </c:ext>
          </c:extLst>
        </c:ser>
        <c:ser>
          <c:idx val="2"/>
          <c:order val="2"/>
          <c:tx>
            <c:strRef>
              <c:f>'Q1 Response Distribution'!$A$107:$B$107</c:f>
              <c:strCache>
                <c:ptCount val="2"/>
                <c:pt idx="0">
                  <c:v>All Groups</c:v>
                </c:pt>
                <c:pt idx="1">
                  <c:v>Rarely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{069FC543-F630-4998-B455-9E6831699BEC}</c15:txfldGUID>
                      <c15:f>'Q1 Response Distribution'!$S$107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96C-4AC1-AE54-DACE276B11AB}"/>
                </c:ext>
              </c:extLst>
            </c:dLbl>
            <c:dLbl>
              <c:idx val="2"/>
              <c:tx>
                <c:strRef>
                  <c:f>'Q1 Response Distribution'!$U$107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{BC614AC4-750A-402A-B648-8FE5DE1E15EE}</c15:txfldGUID>
                      <c15:f>'Q1 Response Distribution'!$U$107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96C-4AC1-AE54-DACE276B11AB}"/>
                </c:ext>
              </c:extLst>
            </c:dLbl>
            <c:dLbl>
              <c:idx val="5"/>
              <c:tx>
                <c:strRef>
                  <c:f>'Q1 Response Distribution'!$X$107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{14439EA9-D0FE-4215-8DF3-81801540EF37}</c15:txfldGUID>
                      <c15:f>'Q1 Response Distribution'!$X$107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96C-4AC1-AE54-DACE276B11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6C-4AC1-AE54-DACE276B11AB}"/>
                </c:ext>
              </c:extLst>
            </c:dLbl>
            <c:dLbl>
              <c:idx val="7"/>
              <c:tx>
                <c:strRef>
                  <c:f>'Q1 Response Distribution'!$Z$107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{0B9A7CA3-612A-4C0B-9F1B-45BC5FF6B502}</c15:txfldGUID>
                      <c15:f>'Q1 Response Distribution'!$Z$107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96C-4AC1-AE54-DACE276B11AB}"/>
                </c:ext>
              </c:extLst>
            </c:dLbl>
            <c:dLbl>
              <c:idx val="8"/>
              <c:tx>
                <c:strRef>
                  <c:f>'Q1 Response Distribution'!$AA$107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{4218B3F0-889C-4A02-9C2E-4BE0EEB90CBB}</c15:txfldGUID>
                      <c15:f>'Q1 Response Distribution'!$AA$107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96C-4AC1-AE54-DACE276B11AB}"/>
                </c:ext>
              </c:extLst>
            </c:dLbl>
            <c:dLbl>
              <c:idx val="9"/>
              <c:tx>
                <c:strRef>
                  <c:f>'Q1 Response Distribution'!$AB$107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{B41073D0-ED28-4E51-8E19-B0D06BEC1C1B}</c15:txfldGUID>
                      <c15:f>'Q1 Response Distribution'!$AB$107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96C-4AC1-AE54-DACE276B11AB}"/>
                </c:ext>
              </c:extLst>
            </c:dLbl>
            <c:dLbl>
              <c:idx val="10"/>
              <c:tx>
                <c:strRef>
                  <c:f>'Q1 Response Distribution'!$AC$107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{DE9A17DF-6362-401E-A583-4BBB44E902C0}</c15:txfldGUID>
                      <c15:f>'Q1 Response Distribution'!$AC$107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96C-4AC1-AE54-DACE276B11AB}"/>
                </c:ext>
              </c:extLst>
            </c:dLbl>
            <c:dLbl>
              <c:idx val="11"/>
              <c:tx>
                <c:strRef>
                  <c:f>'Q1 Response Distribution'!$AD$107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{E93B953C-BEC4-4F9C-A2DE-E75D51F2186D}</c15:txfldGUID>
                      <c15:f>'Q1 Response Distribution'!$AD$107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96C-4AC1-AE54-DACE276B11AB}"/>
                </c:ext>
              </c:extLst>
            </c:dLbl>
            <c:dLbl>
              <c:idx val="12"/>
              <c:tx>
                <c:strRef>
                  <c:f>'Q1 Response Distribution'!$AE$107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{CBBD1B84-A0B5-4B06-BD09-C44EE4AD197F}</c15:txfldGUID>
                      <c15:f>'Q1 Response Distribution'!$AE$107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96C-4AC1-AE54-DACE276B11AB}"/>
                </c:ext>
              </c:extLst>
            </c:dLbl>
            <c:dLbl>
              <c:idx val="13"/>
              <c:tx>
                <c:strRef>
                  <c:f>'Q1 Response Distribution'!$AF$107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{AA70F747-B6DA-461A-9626-E753DC3C0FA0}</c15:txfldGUID>
                      <c15:f>'Q1 Response Distribution'!$AF$107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96C-4AC1-AE54-DACE276B11AB}"/>
                </c:ext>
              </c:extLst>
            </c:dLbl>
            <c:dLbl>
              <c:idx val="14"/>
              <c:tx>
                <c:strRef>
                  <c:f>'Q1 Response Distribution'!$AG$107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{25B2CBEF-E4A7-4C84-A207-E782FAF6D719}</c15:txfldGUID>
                      <c15:f>'Q1 Response Distribution'!$AG$107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596C-4AC1-AE54-DACE276B11AB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Distribution'!$C$107:$R$107</c15:sqref>
                  </c15:fullRef>
                </c:ext>
              </c:extLst>
              <c:f>'Q1 Response Distribution'!$D$107:$R$107</c:f>
              <c:numCache>
                <c:formatCode>General</c:formatCode>
                <c:ptCount val="15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-3</c:v>
                </c:pt>
                <c:pt idx="8">
                  <c:v>-1</c:v>
                </c:pt>
                <c:pt idx="9">
                  <c:v>-2</c:v>
                </c:pt>
                <c:pt idx="10">
                  <c:v>-2</c:v>
                </c:pt>
                <c:pt idx="11">
                  <c:v>-1</c:v>
                </c:pt>
                <c:pt idx="12">
                  <c:v>-3</c:v>
                </c:pt>
                <c:pt idx="13">
                  <c:v>-1</c:v>
                </c:pt>
                <c:pt idx="14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96C-4AC1-AE54-DACE276B11AB}"/>
            </c:ext>
          </c:extLst>
        </c:ser>
        <c:ser>
          <c:idx val="1"/>
          <c:order val="3"/>
          <c:tx>
            <c:strRef>
              <c:f>'Q1 Response Distribution'!$A$106:$B$106</c:f>
              <c:strCache>
                <c:ptCount val="2"/>
                <c:pt idx="0">
                  <c:v>All Groups</c:v>
                </c:pt>
                <c:pt idx="1">
                  <c:v>Rarely/Never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strRef>
                  <c:f>'Q1 Response Distribution'!$U$106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{C32DCB17-2F64-48E0-B13C-3A18659B6D13}</c15:txfldGUID>
                      <c15:f>'Q1 Response Distribution'!$U$106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96C-4AC1-AE54-DACE276B11AB}"/>
                </c:ext>
              </c:extLst>
            </c:dLbl>
            <c:dLbl>
              <c:idx val="8"/>
              <c:tx>
                <c:strRef>
                  <c:f>'Q1 Response Distribution'!$AA$106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{FB233B04-E333-4856-A25D-8487F32F9E44}</c15:txfldGUID>
                      <c15:f>'Q1 Response Distribution'!$AA$106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96C-4AC1-AE54-DACE276B11AB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Distribution'!$C$106:$R$106</c15:sqref>
                  </c15:fullRef>
                </c:ext>
              </c:extLst>
              <c:f>'Q1 Response Distribution'!$D$106:$R$106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96C-4AC1-AE54-DACE276B11AB}"/>
            </c:ext>
          </c:extLst>
        </c:ser>
        <c:ser>
          <c:idx val="0"/>
          <c:order val="4"/>
          <c:tx>
            <c:strRef>
              <c:f>'Q1 Response Distribution'!$A$105:$B$105</c:f>
              <c:strCache>
                <c:ptCount val="2"/>
                <c:pt idx="0">
                  <c:v>All Groups</c:v>
                </c:pt>
                <c:pt idx="1">
                  <c:v>Never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strRef>
                  <c:f>'Q1 Response Distribution'!$Z$105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{3895439A-B988-46E4-8AF4-D6AA0E826037}</c15:txfldGUID>
                      <c15:f>'Q1 Response Distribution'!$Z$105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96C-4AC1-AE54-DACE276B11AB}"/>
                </c:ext>
              </c:extLst>
            </c:dLbl>
            <c:dLbl>
              <c:idx val="8"/>
              <c:tx>
                <c:strRef>
                  <c:f>'Q1 Response Distribution'!$AA$105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{9332B304-49CA-484E-9356-D1C54FDA6739}</c15:txfldGUID>
                      <c15:f>'Q1 Response Distribution'!$AA$105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96C-4AC1-AE54-DACE276B11AB}"/>
                </c:ext>
              </c:extLst>
            </c:dLbl>
            <c:dLbl>
              <c:idx val="9"/>
              <c:tx>
                <c:strRef>
                  <c:f>'Q1 Response Distribution'!$AB$105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{AD4DB2E7-BCE7-4EA8-A2F5-E2F2EAB78915}</c15:txfldGUID>
                      <c15:f>'Q1 Response Distribution'!$AB$105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96C-4AC1-AE54-DACE276B11AB}"/>
                </c:ext>
              </c:extLst>
            </c:dLbl>
            <c:dLbl>
              <c:idx val="10"/>
              <c:tx>
                <c:strRef>
                  <c:f>'Q1 Response Distribution'!$AC$105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{513D8395-3426-4B82-9E5B-AE0E9FE2D3E4}</c15:txfldGUID>
                      <c15:f>'Q1 Response Distribution'!$AC$105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96C-4AC1-AE54-DACE276B11AB}"/>
                </c:ext>
              </c:extLst>
            </c:dLbl>
            <c:dLbl>
              <c:idx val="12"/>
              <c:tx>
                <c:strRef>
                  <c:f>'Q1 Response Distribution'!$AE$105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{7CE30118-41BC-40DA-9E66-D716C59CEF09}</c15:txfldGUID>
                      <c15:f>'Q1 Response Distribution'!$AE$105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96C-4AC1-AE54-DACE276B11AB}"/>
                </c:ext>
              </c:extLst>
            </c:dLbl>
            <c:dLbl>
              <c:idx val="13"/>
              <c:tx>
                <c:strRef>
                  <c:f>'Q1 Response Distribution'!$AF$105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{BCF3FB57-EBF4-4546-91EC-2CEC8E3AB50B}</c15:txfldGUID>
                      <c15:f>'Q1 Response Distribution'!$AF$105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596C-4AC1-AE54-DACE276B11AB}"/>
                </c:ext>
              </c:extLst>
            </c:dLbl>
            <c:dLbl>
              <c:idx val="14"/>
              <c:tx>
                <c:strRef>
                  <c:f>'Q1 Response Distribution'!$AG$105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{1BBBA100-6BCC-476F-B760-31ADF53F0D2E}</c15:txfldGUID>
                      <c15:f>'Q1 Response Distribution'!$AG$105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96C-4AC1-AE54-DACE276B11AB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Distribution'!$C$105:$R$105</c15:sqref>
                  </c15:fullRef>
                </c:ext>
              </c:extLst>
              <c:f>'Q1 Response Distribution'!$D$105:$R$105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-7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96C-4AC1-AE54-DACE276B11AB}"/>
            </c:ext>
          </c:extLst>
        </c:ser>
        <c:ser>
          <c:idx val="5"/>
          <c:order val="5"/>
          <c:tx>
            <c:strRef>
              <c:f>'Q1 Response Distribution'!$A$110:$B$110</c:f>
              <c:strCache>
                <c:ptCount val="2"/>
                <c:pt idx="0">
                  <c:v>All Groups</c:v>
                </c:pt>
                <c:pt idx="1">
                  <c:v>Sometimes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'Q1 Response Distribution'!$S$109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{D50A13A8-01E2-4D63-8F65-64BDEAD5CCD0}</c15:txfldGUID>
                      <c15:f>'Q1 Response Distribution'!$S$109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96C-4AC1-AE54-DACE276B11AB}"/>
                </c:ext>
              </c:extLst>
            </c:dLbl>
            <c:dLbl>
              <c:idx val="1"/>
              <c:tx>
                <c:strRef>
                  <c:f>'Q1 Response Distribution'!$T$109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{956FC9E6-D1F5-41C0-9437-14EABA5F7981}</c15:txfldGUID>
                      <c15:f>'Q1 Response Distribution'!$T$109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596C-4AC1-AE54-DACE276B11AB}"/>
                </c:ext>
              </c:extLst>
            </c:dLbl>
            <c:dLbl>
              <c:idx val="2"/>
              <c:tx>
                <c:strRef>
                  <c:f>'Q1 Response Distribution'!$U$109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{1A6C9C71-9BCD-4746-B2F9-BA7756BC2632}</c15:txfldGUID>
                      <c15:f>'Q1 Response Distribution'!$U$109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596C-4AC1-AE54-DACE276B11AB}"/>
                </c:ext>
              </c:extLst>
            </c:dLbl>
            <c:dLbl>
              <c:idx val="7"/>
              <c:tx>
                <c:strRef>
                  <c:f>'Q1 Response Distribution'!$Z$109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{035BD291-C840-4BDB-8798-FA9856494A7D}</c15:txfldGUID>
                      <c15:f>'Q1 Response Distribution'!$Z$109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596C-4AC1-AE54-DACE276B11AB}"/>
                </c:ext>
              </c:extLst>
            </c:dLbl>
            <c:dLbl>
              <c:idx val="8"/>
              <c:tx>
                <c:strRef>
                  <c:f>'Q1 Response Distribution'!$AA$109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{86FBCEE3-BC3A-4932-B529-1621F461AC6B}</c15:txfldGUID>
                      <c15:f>'Q1 Response Distribution'!$AA$109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596C-4AC1-AE54-DACE276B11AB}"/>
                </c:ext>
              </c:extLst>
            </c:dLbl>
            <c:dLbl>
              <c:idx val="9"/>
              <c:tx>
                <c:strRef>
                  <c:f>'Q1 Response Distribution'!$AB$109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{37D334CA-6076-4637-B824-75334B44AF3E}</c15:txfldGUID>
                      <c15:f>'Q1 Response Distribution'!$AB$109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596C-4AC1-AE54-DACE276B11AB}"/>
                </c:ext>
              </c:extLst>
            </c:dLbl>
            <c:dLbl>
              <c:idx val="10"/>
              <c:tx>
                <c:strRef>
                  <c:f>'Q1 Response Distribution'!$AC$109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{C0926BBA-0723-413D-9FE2-D4FC1F8A1388}</c15:txfldGUID>
                      <c15:f>'Q1 Response Distribution'!$AC$109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596C-4AC1-AE54-DACE276B11AB}"/>
                </c:ext>
              </c:extLst>
            </c:dLbl>
            <c:dLbl>
              <c:idx val="11"/>
              <c:tx>
                <c:strRef>
                  <c:f>'Q1 Response Distribution'!$AD$109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{3C5C60B6-05B7-4626-9D57-42A25470481D}</c15:txfldGUID>
                      <c15:f>'Q1 Response Distribution'!$AD$109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596C-4AC1-AE54-DACE276B11AB}"/>
                </c:ext>
              </c:extLst>
            </c:dLbl>
            <c:dLbl>
              <c:idx val="12"/>
              <c:tx>
                <c:strRef>
                  <c:f>'Q1 Response Distribution'!$AE$109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{E582C4EE-56E1-487D-902F-FAD4B71EB575}</c15:txfldGUID>
                      <c15:f>'Q1 Response Distribution'!$AE$109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596C-4AC1-AE54-DACE276B11AB}"/>
                </c:ext>
              </c:extLst>
            </c:dLbl>
            <c:dLbl>
              <c:idx val="13"/>
              <c:tx>
                <c:strRef>
                  <c:f>'Q1 Response Distribution'!$AF$109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{D68485B2-E2D6-4462-8BFC-0380E79885CD}</c15:txfldGUID>
                      <c15:f>'Q1 Response Distribution'!$AF$109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596C-4AC1-AE54-DACE276B11AB}"/>
                </c:ext>
              </c:extLst>
            </c:dLbl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Distribution'!$C$110:$R$110</c15:sqref>
                  </c15:fullRef>
                </c:ext>
              </c:extLst>
              <c:f>'Q1 Response Distribution'!$D$110:$R$110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0.5</c:v>
                </c:pt>
                <c:pt idx="9">
                  <c:v>1</c:v>
                </c:pt>
                <c:pt idx="10">
                  <c:v>0.5</c:v>
                </c:pt>
                <c:pt idx="11">
                  <c:v>1.5</c:v>
                </c:pt>
                <c:pt idx="12">
                  <c:v>1.5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96C-4AC1-AE54-DACE276B11AB}"/>
            </c:ext>
          </c:extLst>
        </c:ser>
        <c:ser>
          <c:idx val="6"/>
          <c:order val="6"/>
          <c:tx>
            <c:strRef>
              <c:f>'Q1 Response Distribution'!$A$111:$B$111</c:f>
              <c:strCache>
                <c:ptCount val="2"/>
                <c:pt idx="0">
                  <c:v>All Groups</c:v>
                </c:pt>
                <c:pt idx="1">
                  <c:v>Sometimes/Often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Distribution'!$C$111:$R$111</c15:sqref>
                  </c15:fullRef>
                </c:ext>
              </c:extLst>
              <c:f>'Q1 Response Distribution'!$D$111:$R$111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96C-4AC1-AE54-DACE276B11AB}"/>
            </c:ext>
          </c:extLst>
        </c:ser>
        <c:ser>
          <c:idx val="7"/>
          <c:order val="7"/>
          <c:tx>
            <c:strRef>
              <c:f>'Q1 Response Distribution'!$A$112:$B$112</c:f>
              <c:strCache>
                <c:ptCount val="2"/>
                <c:pt idx="0">
                  <c:v>All Groups</c:v>
                </c:pt>
                <c:pt idx="1">
                  <c:v>Often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Distribution'!$C$112:$R$112</c15:sqref>
                  </c15:fullRef>
                </c:ext>
              </c:extLst>
              <c:f>'Q1 Response Distribution'!$D$112:$R$112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96C-4AC1-AE54-DACE276B11AB}"/>
            </c:ext>
          </c:extLst>
        </c:ser>
        <c:ser>
          <c:idx val="8"/>
          <c:order val="8"/>
          <c:tx>
            <c:strRef>
              <c:f>'Q1 Response Distribution'!$A$113:$B$113</c:f>
              <c:strCache>
                <c:ptCount val="2"/>
                <c:pt idx="0">
                  <c:v>All Groups</c:v>
                </c:pt>
                <c:pt idx="1">
                  <c:v>Often/Very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Distribution'!$C$113:$R$113</c15:sqref>
                  </c15:fullRef>
                </c:ext>
              </c:extLst>
              <c:f>'Q1 Response Distribution'!$D$113:$R$113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96C-4AC1-AE54-DACE276B11AB}"/>
            </c:ext>
          </c:extLst>
        </c:ser>
        <c:ser>
          <c:idx val="9"/>
          <c:order val="9"/>
          <c:tx>
            <c:strRef>
              <c:f>'Q1 Response Distribution'!$A$114:$B$114</c:f>
              <c:strCache>
                <c:ptCount val="2"/>
                <c:pt idx="0">
                  <c:v>All Groups</c:v>
                </c:pt>
                <c:pt idx="1">
                  <c:v>Very Often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#&quot;&quot;;\-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'Q1 Response Distribution'!$C$104:$R$104</c15:sqref>
                  </c15:fullRef>
                </c:ext>
              </c:extLst>
              <c:f>'Q1 Response Distribution'!$D$104:$R$104</c:f>
              <c:strCache>
                <c:ptCount val="15"/>
                <c:pt idx="0">
                  <c:v>Job Satisfaction</c:v>
                </c:pt>
                <c:pt idx="1">
                  <c:v>Connection to Others</c:v>
                </c:pt>
                <c:pt idx="2">
                  <c:v>Productivity</c:v>
                </c:pt>
                <c:pt idx="3">
                  <c:v>Enjoyment of Work</c:v>
                </c:pt>
                <c:pt idx="4">
                  <c:v>Making a Difference</c:v>
                </c:pt>
                <c:pt idx="5">
                  <c:v>Supported by Leadership</c:v>
                </c:pt>
                <c:pt idx="6">
                  <c:v>Valued in/at Work</c:v>
                </c:pt>
                <c:pt idx="7">
                  <c:v>Separating work/personal life</c:v>
                </c:pt>
                <c:pt idx="8">
                  <c:v>Feeling trapped</c:v>
                </c:pt>
                <c:pt idx="9">
                  <c:v>Day-to-day bias/discrimination</c:v>
                </c:pt>
                <c:pt idx="10">
                  <c:v>Worn out/overwhelmed</c:v>
                </c:pt>
                <c:pt idx="11">
                  <c:v>Have to be twice as good</c:v>
                </c:pt>
                <c:pt idx="12">
                  <c:v>Exclusion at work</c:v>
                </c:pt>
                <c:pt idx="13">
                  <c:v>Have to diminish self at work</c:v>
                </c:pt>
                <c:pt idx="14">
                  <c:v>Receive more scrutiny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'Q1 Response Distribution'!$C$114:$R$114</c15:sqref>
                  </c15:fullRef>
                </c:ext>
              </c:extLst>
              <c:f>'Q1 Response Distribution'!$D$114:$R$114</c:f>
              <c:numCache>
                <c:formatCode>General</c:formatCode>
                <c:ptCount val="15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96C-4AC1-AE54-DACE276B1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2712328"/>
        <c:axId val="432712984"/>
      </c:barChart>
      <c:catAx>
        <c:axId val="432712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2712984"/>
        <c:crosses val="autoZero"/>
        <c:auto val="1"/>
        <c:lblAlgn val="ctr"/>
        <c:lblOffset val="0"/>
        <c:noMultiLvlLbl val="0"/>
      </c:catAx>
      <c:valAx>
        <c:axId val="4327129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271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 by Race/Ethnicity</a:t>
            </a:r>
          </a:p>
        </c:rich>
      </c:tx>
      <c:layout>
        <c:manualLayout>
          <c:xMode val="edge"/>
          <c:yMode val="edge"/>
          <c:x val="2.7521160822249081E-2"/>
          <c:y val="2.7141643045363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076420107353854E-2"/>
          <c:y val="0.1019847237429537"/>
          <c:w val="0.62399845122140873"/>
          <c:h val="0.87539724038591005"/>
        </c:manualLayout>
      </c:layout>
      <c:pieChart>
        <c:varyColors val="1"/>
        <c:ser>
          <c:idx val="0"/>
          <c:order val="0"/>
          <c:tx>
            <c:strRef>
              <c:f>'Q4 Participant Data'!$C$17</c:f>
              <c:strCache>
                <c:ptCount val="1"/>
                <c:pt idx="0">
                  <c:v>Total Participant Counts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rgbClr val="410082"/>
                  </a:gs>
                  <a:gs pos="77000">
                    <a:srgbClr val="2A0054"/>
                  </a:gs>
                  <a:gs pos="100000">
                    <a:srgbClr val="410082"/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AC-4869-9A71-A78DF3067C9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314E1E"/>
                  </a:gs>
                  <a:gs pos="39000">
                    <a:srgbClr val="203214"/>
                  </a:gs>
                  <a:gs pos="46015">
                    <a:srgbClr val="1F3113"/>
                  </a:gs>
                  <a:gs pos="100000">
                    <a:srgbClr val="19270F"/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AC-4869-9A71-A78DF3067C9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3000">
                    <a:schemeClr val="bg2">
                      <a:lumMod val="75000"/>
                    </a:schemeClr>
                  </a:gs>
                  <a:gs pos="100000">
                    <a:schemeClr val="bg2">
                      <a:lumMod val="50000"/>
                    </a:schemeClr>
                  </a:gs>
                </a:gsLst>
                <a:lin ang="108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AC-4869-9A71-A78DF3067C9D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61000">
                    <a:srgbClr val="1B2F54"/>
                  </a:gs>
                  <a:gs pos="0">
                    <a:srgbClr val="2F5395"/>
                  </a:gs>
                  <a:gs pos="100000">
                    <a:schemeClr val="tx2">
                      <a:lumMod val="5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AC-4869-9A71-A78DF3067C9D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rgbClr val="500000"/>
                  </a:gs>
                  <a:gs pos="76000">
                    <a:srgbClr val="740000"/>
                  </a:gs>
                  <a:gs pos="100000">
                    <a:srgbClr val="9E0000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AC-4869-9A71-A78DF3067C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'Q4 Participant Data'!$B$18:$B$22</c:f>
              <c:strCache>
                <c:ptCount val="5"/>
                <c:pt idx="0">
                  <c:v>Black/African American/African descent</c:v>
                </c:pt>
                <c:pt idx="1">
                  <c:v>Hispanic / Latinx / Latino / Latina</c:v>
                </c:pt>
                <c:pt idx="2">
                  <c:v>Not Specified</c:v>
                </c:pt>
                <c:pt idx="3">
                  <c:v>Asian/Asian American</c:v>
                </c:pt>
                <c:pt idx="4">
                  <c:v>Biracial/Multiracial</c:v>
                </c:pt>
              </c:strCache>
            </c:strRef>
          </c:cat>
          <c:val>
            <c:numRef>
              <c:f>'Q4 Participant Data'!$C$18:$C$22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AC-4869-9A71-A78DF306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8E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8504996571506738"/>
          <c:y val="0.37276797839807629"/>
          <c:w val="0.29697988159727351"/>
          <c:h val="0.40308560219891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Participants' Professional Roles by Race/Ethnicity</a:t>
            </a:r>
          </a:p>
        </c:rich>
      </c:tx>
      <c:layout>
        <c:manualLayout>
          <c:xMode val="edge"/>
          <c:yMode val="edge"/>
          <c:x val="1.9025354719304246E-2"/>
          <c:y val="2.3791815989973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589721160658E-2"/>
          <c:y val="0.1294438709846627"/>
          <c:w val="0.92426642573846818"/>
          <c:h val="0.70227836299816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'Q4 Participant Data'!$A$57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gradFill flip="none" rotWithShape="1">
              <a:gsLst>
                <a:gs pos="0">
                  <a:srgbClr val="321547"/>
                </a:gs>
                <a:gs pos="48000">
                  <a:srgbClr val="4F2270"/>
                </a:gs>
                <a:gs pos="100000">
                  <a:srgbClr val="7030A0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Data'!$C$57:$F$57</c:f>
              <c:numCache>
                <c:formatCode>General</c:formatCode>
                <c:ptCount val="4"/>
                <c:pt idx="0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9-4670-8C49-1DF01399C31C}"/>
            </c:ext>
          </c:extLst>
        </c:ser>
        <c:ser>
          <c:idx val="1"/>
          <c:order val="1"/>
          <c:tx>
            <c:strRef>
              <c:f>'Q4 Participant Data'!$A$58</c:f>
              <c:strCache>
                <c:ptCount val="1"/>
                <c:pt idx="0">
                  <c:v>Hispanic / Latinx / Latino / Latina</c:v>
                </c:pt>
              </c:strCache>
            </c:strRef>
          </c:tx>
          <c:spPr>
            <a:gradFill flip="none" rotWithShape="1">
              <a:gsLst>
                <a:gs pos="0">
                  <a:srgbClr val="1B2911"/>
                </a:gs>
                <a:gs pos="48000">
                  <a:srgbClr val="2A411B"/>
                </a:gs>
                <a:gs pos="100000">
                  <a:schemeClr val="accent6">
                    <a:lumMod val="5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Data'!$C$58:$F$58</c:f>
              <c:numCache>
                <c:formatCode>General</c:formatCode>
                <c:ptCount val="4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9-4670-8C49-1DF01399C31C}"/>
            </c:ext>
          </c:extLst>
        </c:ser>
        <c:ser>
          <c:idx val="2"/>
          <c:order val="2"/>
          <c:tx>
            <c:strRef>
              <c:f>'Q4 Participant Data'!$A$59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50000"/>
                  </a:schemeClr>
                </a:gs>
                <a:gs pos="48000">
                  <a:schemeClr val="accent1">
                    <a:lumMod val="5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Data'!$C$59:$F$59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9-4670-8C49-1DF01399C31C}"/>
            </c:ext>
          </c:extLst>
        </c:ser>
        <c:ser>
          <c:idx val="3"/>
          <c:order val="3"/>
          <c:tx>
            <c:strRef>
              <c:f>'Q4 Participant Data'!$A$60</c:f>
              <c:strCache>
                <c:ptCount val="1"/>
                <c:pt idx="0">
                  <c:v>Biracial / Multiracial</c:v>
                </c:pt>
              </c:strCache>
            </c:strRef>
          </c:tx>
          <c:spPr>
            <a:gradFill flip="none" rotWithShape="1">
              <a:gsLst>
                <a:gs pos="0">
                  <a:srgbClr val="500000"/>
                </a:gs>
                <a:gs pos="48000">
                  <a:srgbClr val="740000"/>
                </a:gs>
                <a:gs pos="100000">
                  <a:srgbClr val="9E0000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Data'!$C$60:$F$60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E9-4670-8C49-1DF01399C31C}"/>
            </c:ext>
          </c:extLst>
        </c:ser>
        <c:ser>
          <c:idx val="4"/>
          <c:order val="4"/>
          <c:tx>
            <c:strRef>
              <c:f>'Q4 Participant Data'!$A$61</c:f>
              <c:strCache>
                <c:ptCount val="1"/>
                <c:pt idx="0">
                  <c:v>Not Specified</c:v>
                </c:pt>
              </c:strCache>
            </c:strRef>
          </c:tx>
          <c:spPr>
            <a:gradFill>
              <a:gsLst>
                <a:gs pos="0">
                  <a:schemeClr val="bg2">
                    <a:lumMod val="25000"/>
                  </a:schemeClr>
                </a:gs>
                <a:gs pos="48000">
                  <a:schemeClr val="bg2">
                    <a:lumMod val="50000"/>
                  </a:schemeClr>
                </a:gs>
                <a:gs pos="100000">
                  <a:schemeClr val="tx1">
                    <a:lumMod val="50000"/>
                    <a:lumOff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Data'!$C$61:$F$61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E9-4670-8C49-1DF01399C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630235960"/>
        <c:axId val="630236288"/>
      </c:barChart>
      <c:catAx>
        <c:axId val="63023596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236288"/>
        <c:crosses val="autoZero"/>
        <c:auto val="1"/>
        <c:lblAlgn val="ctr"/>
        <c:lblOffset val="100"/>
        <c:noMultiLvlLbl val="0"/>
      </c:catAx>
      <c:valAx>
        <c:axId val="630236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7093718980930588"/>
              <c:y val="0.8665836450935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235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8E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2674817782557039E-2"/>
          <c:y val="0.92283723962480124"/>
          <c:w val="0.87877727168656483"/>
          <c:h val="4.5440339055233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" lastClr="FFFFFF">
                    <a:lumMod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Response Strength for</a:t>
            </a:r>
            <a:r>
              <a:rPr lang="en-US" sz="2000" baseline="0">
                <a:solidFill>
                  <a:schemeClr val="bg1">
                    <a:lumMod val="50000"/>
                  </a:schemeClr>
                </a:solidFill>
              </a:rPr>
              <a:t> Section </a:t>
            </a: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I: Realigning Workplace Values</a:t>
            </a:r>
          </a:p>
        </c:rich>
      </c:tx>
      <c:layout>
        <c:manualLayout>
          <c:xMode val="edge"/>
          <c:yMode val="edge"/>
          <c:x val="1.4166721690055284E-2"/>
          <c:y val="3.3542969556453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" lastClr="FFFFFF">
                  <a:lumMod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096960832046364E-2"/>
          <c:y val="0.13295546869990474"/>
          <c:w val="0.76856385067307886"/>
          <c:h val="0.72331026557198608"/>
        </c:manualLayout>
      </c:layout>
      <c:bubbleChart>
        <c:varyColors val="0"/>
        <c:ser>
          <c:idx val="0"/>
          <c:order val="0"/>
          <c:spPr>
            <a:gradFill flip="none" rotWithShape="1">
              <a:gsLst>
                <a:gs pos="0">
                  <a:srgbClr val="00827F"/>
                </a:gs>
                <a:gs pos="16000">
                  <a:srgbClr val="007A77"/>
                </a:gs>
                <a:gs pos="53000">
                  <a:srgbClr val="005856"/>
                </a:gs>
                <a:gs pos="97000">
                  <a:srgbClr val="004E4C"/>
                </a:gs>
              </a:gsLst>
              <a:path path="circle">
                <a:fillToRect l="50000" t="50000" r="50000" b="50000"/>
              </a:path>
              <a:tileRect/>
            </a:gradFill>
            <a:ln w="635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'[2]Q4 Response Data'!$A$3:$A$10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'[2]Q4 Response Data'!$M$3:$M$10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</c:numCache>
            </c:numRef>
          </c:yVal>
          <c:bubbleSize>
            <c:numRef>
              <c:f>'[2]Q4 Response Data'!$O$3:$O$10</c:f>
              <c:numCache>
                <c:formatCode>General</c:formatCode>
                <c:ptCount val="8"/>
                <c:pt idx="0">
                  <c:v>2.9090909090909092</c:v>
                </c:pt>
                <c:pt idx="1">
                  <c:v>3</c:v>
                </c:pt>
                <c:pt idx="2">
                  <c:v>2.8181818181818183</c:v>
                </c:pt>
                <c:pt idx="3">
                  <c:v>2.8181818181818183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2.5454545454545454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894-42C5-AEC7-61A2B4C54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5"/>
        <c:showNegBubbles val="0"/>
        <c:axId val="600550976"/>
        <c:axId val="600551304"/>
      </c:bubbleChart>
      <c:valAx>
        <c:axId val="60055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1304"/>
        <c:crosses val="autoZero"/>
        <c:crossBetween val="midCat"/>
      </c:valAx>
      <c:valAx>
        <c:axId val="600551304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0976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Response Strength</a:t>
            </a:r>
            <a:r>
              <a:rPr lang="en-US" sz="2000" baseline="0">
                <a:solidFill>
                  <a:schemeClr val="bg1">
                    <a:lumMod val="50000"/>
                  </a:schemeClr>
                </a:solidFill>
              </a:rPr>
              <a:t> for Section II: </a:t>
            </a: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The Next Generation of Lawyers</a:t>
            </a:r>
          </a:p>
        </c:rich>
      </c:tx>
      <c:layout>
        <c:manualLayout>
          <c:xMode val="edge"/>
          <c:yMode val="edge"/>
          <c:x val="1.422070534698521E-2"/>
          <c:y val="3.9149888143176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840665394641372E-2"/>
          <c:y val="0.14744593586875468"/>
          <c:w val="0.77131448585991602"/>
          <c:h val="0.745920455412872"/>
        </c:manualLayout>
      </c:layout>
      <c:bubbleChart>
        <c:varyColors val="0"/>
        <c:ser>
          <c:idx val="0"/>
          <c:order val="0"/>
          <c:spPr>
            <a:gradFill>
              <a:gsLst>
                <a:gs pos="0">
                  <a:srgbClr val="55227C"/>
                </a:gs>
                <a:gs pos="16000">
                  <a:srgbClr val="481D69"/>
                </a:gs>
                <a:gs pos="53000">
                  <a:srgbClr val="301345"/>
                </a:gs>
                <a:gs pos="97000">
                  <a:srgbClr val="1D0C2A"/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'[2]Q4 Response Data'!$A$16:$A$25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'[2]Q4 Response Data'!$M$16:$M$25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</c:numCache>
            </c:numRef>
          </c:yVal>
          <c:bubbleSize>
            <c:numRef>
              <c:f>'[2]Q4 Response Data'!$O$16:$O$25</c:f>
              <c:numCache>
                <c:formatCode>General</c:formatCode>
                <c:ptCount val="10"/>
                <c:pt idx="0">
                  <c:v>3</c:v>
                </c:pt>
                <c:pt idx="1">
                  <c:v>2.5</c:v>
                </c:pt>
                <c:pt idx="2">
                  <c:v>2.4</c:v>
                </c:pt>
                <c:pt idx="3">
                  <c:v>3</c:v>
                </c:pt>
                <c:pt idx="4">
                  <c:v>1.8181818181818181</c:v>
                </c:pt>
                <c:pt idx="5">
                  <c:v>2.1818181818181817</c:v>
                </c:pt>
                <c:pt idx="6">
                  <c:v>3</c:v>
                </c:pt>
                <c:pt idx="7">
                  <c:v>0.5714285714285714</c:v>
                </c:pt>
                <c:pt idx="8">
                  <c:v>2.9090909090909092</c:v>
                </c:pt>
                <c:pt idx="9">
                  <c:v>2.2857142857142856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A3AF-4409-A7E1-29E55C94E1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75"/>
        <c:showNegBubbles val="0"/>
        <c:axId val="592874376"/>
        <c:axId val="668893272"/>
      </c:bubbleChart>
      <c:valAx>
        <c:axId val="592874376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93272"/>
        <c:crosses val="autoZero"/>
        <c:crossBetween val="midCat"/>
      </c:valAx>
      <c:valAx>
        <c:axId val="668893272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4376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Response Distribution: Realigning</a:t>
            </a:r>
            <a:r>
              <a:rPr lang="en-US" sz="2000" baseline="0"/>
              <a:t> Workforce Values</a:t>
            </a:r>
            <a:endParaRPr lang="en-US" sz="2000"/>
          </a:p>
        </c:rich>
      </c:tx>
      <c:layout>
        <c:manualLayout>
          <c:xMode val="edge"/>
          <c:yMode val="edge"/>
          <c:x val="1.2791798071288005E-2"/>
          <c:y val="4.3591556221541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392585700896857"/>
          <c:y val="0.12887938361151491"/>
          <c:w val="0.48804923711208559"/>
          <c:h val="0.73641629055704816"/>
        </c:manualLayout>
      </c:layout>
      <c:barChart>
        <c:barDir val="bar"/>
        <c:grouping val="stacked"/>
        <c:varyColors val="0"/>
        <c:ser>
          <c:idx val="17"/>
          <c:order val="0"/>
          <c:tx>
            <c:v>Strongly Disagree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Distribution'!$C$18:$J$18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173-4AC2-9998-5949ACD47B55}"/>
            </c:ext>
          </c:extLst>
        </c:ser>
        <c:ser>
          <c:idx val="0"/>
          <c:order val="1"/>
          <c:tx>
            <c:v>Disagree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Distribution'!$C$19:$J$19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173-4AC2-9998-5949ACD47B55}"/>
            </c:ext>
          </c:extLst>
        </c:ser>
        <c:ser>
          <c:idx val="1"/>
          <c:order val="2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Distribution'!$C$20:$J$20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173-4AC2-9998-5949ACD47B55}"/>
            </c:ext>
          </c:extLst>
        </c:ser>
        <c:ser>
          <c:idx val="2"/>
          <c:order val="3"/>
          <c:tx>
            <c:v>Neither Agree nor Disagree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Distribution'!$C$21:$J$21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8173-4AC2-9998-5949ACD47B55}"/>
            </c:ext>
          </c:extLst>
        </c:ser>
        <c:ser>
          <c:idx val="3"/>
          <c:order val="4"/>
          <c:tx>
            <c:v>Neither Agree nor Disagree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Distribution'!$C$22:$J$22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8173-4AC2-9998-5949ACD47B55}"/>
            </c:ext>
          </c:extLst>
        </c:ser>
        <c:ser>
          <c:idx val="4"/>
          <c:order val="5"/>
          <c:tx>
            <c:v>Somewhat Agree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Distribution'!$C$23:$J$23</c:f>
              <c:numCache>
                <c:formatCode>General</c:formatCode>
                <c:ptCount val="8"/>
                <c:pt idx="2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73-4AC2-9998-5949ACD47B55}"/>
            </c:ext>
          </c:extLst>
        </c:ser>
        <c:ser>
          <c:idx val="5"/>
          <c:order val="6"/>
          <c:tx>
            <c:v>Agree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Distribution'!$C$24:$J$24</c:f>
              <c:numCache>
                <c:formatCode>General</c:formatCode>
                <c:ptCount val="8"/>
                <c:pt idx="0">
                  <c:v>1</c:v>
                </c:pt>
                <c:pt idx="3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73-4AC2-9998-5949ACD47B55}"/>
            </c:ext>
          </c:extLst>
        </c:ser>
        <c:ser>
          <c:idx val="6"/>
          <c:order val="7"/>
          <c:tx>
            <c:v>Strongly Agree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'[2]Q4 Response Distribution'!$C$25:$J$25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73-4AC2-9998-5949ACD47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446112"/>
        <c:axId val="715443816"/>
      </c:barChart>
      <c:catAx>
        <c:axId val="7154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43816"/>
        <c:crosses val="autoZero"/>
        <c:auto val="1"/>
        <c:lblAlgn val="ctr"/>
        <c:lblOffset val="100"/>
        <c:noMultiLvlLbl val="0"/>
      </c:catAx>
      <c:valAx>
        <c:axId val="71544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4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Response</a:t>
            </a:r>
            <a:r>
              <a:rPr lang="en-US" sz="2000" baseline="0"/>
              <a:t> Distribution: Focusing on The Next Generation of Lawyers</a:t>
            </a:r>
            <a:endParaRPr lang="en-US" sz="2000"/>
          </a:p>
        </c:rich>
      </c:tx>
      <c:layout>
        <c:manualLayout>
          <c:xMode val="edge"/>
          <c:yMode val="edge"/>
          <c:x val="1.9160239585436441E-2"/>
          <c:y val="4.1685614673336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993496870583485"/>
          <c:y val="0.14968925269061698"/>
          <c:w val="0.6006503129416515"/>
          <c:h val="0.73283310595725315"/>
        </c:manualLayout>
      </c:layout>
      <c:barChart>
        <c:barDir val="bar"/>
        <c:grouping val="stacked"/>
        <c:varyColors val="0"/>
        <c:ser>
          <c:idx val="0"/>
          <c:order val="0"/>
          <c:tx>
            <c:v>Strongly Disagree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Distribution'!$N$18:$W$18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EA7-4E5C-8521-55EEDC7E3B69}"/>
            </c:ext>
          </c:extLst>
        </c:ser>
        <c:ser>
          <c:idx val="1"/>
          <c:order val="1"/>
          <c:tx>
            <c:v>Disagree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Distribution'!$N$19:$W$19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EA7-4E5C-8521-55EEDC7E3B69}"/>
            </c:ext>
          </c:extLst>
        </c:ser>
        <c:ser>
          <c:idx val="2"/>
          <c:order val="2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Distribution'!$N$20:$W$20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7EA7-4E5C-8521-55EEDC7E3B69}"/>
            </c:ext>
          </c:extLst>
        </c:ser>
        <c:ser>
          <c:idx val="3"/>
          <c:order val="3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Distribution'!$N$21:$W$21</c:f>
              <c:numCache>
                <c:formatCode>General</c:formatCode>
                <c:ptCount val="10"/>
                <c:pt idx="4">
                  <c:v>-1.5</c:v>
                </c:pt>
                <c:pt idx="5">
                  <c:v>-0.5</c:v>
                </c:pt>
                <c:pt idx="7">
                  <c:v>-1.5</c:v>
                </c:pt>
                <c:pt idx="9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A7-4E5C-8521-55EEDC7E3B69}"/>
            </c:ext>
          </c:extLst>
        </c:ser>
        <c:ser>
          <c:idx val="4"/>
          <c:order val="4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A7-4E5C-8521-55EEDC7E3B6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A7-4E5C-8521-55EEDC7E3B6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A7-4E5C-8521-55EEDC7E3B6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A7-4E5C-8521-55EEDC7E3B6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496647D-0AA6-41EA-8A8A-1DEF8ACC34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EA7-4E5C-8521-55EEDC7E3B6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632C098-3297-4BC9-9C94-1BA5E5CD1C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EA7-4E5C-8521-55EEDC7E3B6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A7-4E5C-8521-55EEDC7E3B6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8AE102-8D98-4CA4-8852-9CB3AA770B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EA7-4E5C-8521-55EEDC7E3B6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A7-4E5C-8521-55EEDC7E3B6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3C27A9B-A368-49BB-985B-06059ADB7E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EA7-4E5C-8521-55EEDC7E3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Distribution'!$N$22:$W$22</c:f>
              <c:numCache>
                <c:formatCode>General</c:formatCode>
                <c:ptCount val="10"/>
                <c:pt idx="4">
                  <c:v>1.5</c:v>
                </c:pt>
                <c:pt idx="5">
                  <c:v>0.5</c:v>
                </c:pt>
                <c:pt idx="7">
                  <c:v>1.5</c:v>
                </c:pt>
                <c:pt idx="9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'[2]Q4 Response Distribution'!$AI$22:$AR$22</c15:f>
                <c15:dlblRangeCache>
                  <c:ptCount val="10"/>
                  <c:pt idx="4">
                    <c:v>3</c:v>
                  </c:pt>
                  <c:pt idx="5">
                    <c:v>1</c:v>
                  </c:pt>
                  <c:pt idx="7">
                    <c:v>3</c:v>
                  </c:pt>
                  <c:pt idx="9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7EA7-4E5C-8521-55EEDC7E3B69}"/>
            </c:ext>
          </c:extLst>
        </c:ser>
        <c:ser>
          <c:idx val="5"/>
          <c:order val="5"/>
          <c:tx>
            <c:v>Somewhat Agree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Distribution'!$N$23:$W$23</c:f>
              <c:numCache>
                <c:formatCode>General</c:formatCode>
                <c:ptCount val="10"/>
                <c:pt idx="1">
                  <c:v>1</c:v>
                </c:pt>
                <c:pt idx="2">
                  <c:v>3</c:v>
                </c:pt>
                <c:pt idx="4">
                  <c:v>1</c:v>
                </c:pt>
                <c:pt idx="5">
                  <c:v>2</c:v>
                </c:pt>
                <c:pt idx="7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EA7-4E5C-8521-55EEDC7E3B69}"/>
            </c:ext>
          </c:extLst>
        </c:ser>
        <c:ser>
          <c:idx val="6"/>
          <c:order val="6"/>
          <c:tx>
            <c:v>Agree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Distribution'!$N$24:$W$24</c:f>
              <c:numCache>
                <c:formatCode>General</c:formatCode>
                <c:ptCount val="10"/>
                <c:pt idx="1">
                  <c:v>3</c:v>
                </c:pt>
                <c:pt idx="4">
                  <c:v>2</c:v>
                </c:pt>
                <c:pt idx="5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A7-4E5C-8521-55EEDC7E3B69}"/>
            </c:ext>
          </c:extLst>
        </c:ser>
        <c:ser>
          <c:idx val="7"/>
          <c:order val="7"/>
          <c:tx>
            <c:v>Strongly Agree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'[2]Q4 Response Distribution'!$N$25:$W$25</c:f>
              <c:numCache>
                <c:formatCode>General</c:formatCode>
                <c:ptCount val="10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A7-4E5C-8521-55EEDC7E3B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9937680"/>
        <c:axId val="889936368"/>
      </c:barChart>
      <c:catAx>
        <c:axId val="889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36368"/>
        <c:crosses val="autoZero"/>
        <c:auto val="1"/>
        <c:lblAlgn val="ctr"/>
        <c:lblOffset val="100"/>
        <c:noMultiLvlLbl val="0"/>
      </c:catAx>
      <c:valAx>
        <c:axId val="88993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 by Race/Ethnicity</a:t>
            </a:r>
          </a:p>
        </c:rich>
      </c:tx>
      <c:layout>
        <c:manualLayout>
          <c:xMode val="edge"/>
          <c:yMode val="edge"/>
          <c:x val="2.7521160822249081E-2"/>
          <c:y val="2.7141643045363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076420107353854E-2"/>
          <c:y val="0.1019847237429537"/>
          <c:w val="0.62399845122140873"/>
          <c:h val="0.87539724038591005"/>
        </c:manualLayout>
      </c:layout>
      <c:pieChart>
        <c:varyColors val="1"/>
        <c:ser>
          <c:idx val="0"/>
          <c:order val="0"/>
          <c:tx>
            <c:strRef>
              <c:f>'Q4 Participant Data'!$C$17</c:f>
              <c:strCache>
                <c:ptCount val="1"/>
                <c:pt idx="0">
                  <c:v>Total Participant Counts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rgbClr val="410082"/>
                  </a:gs>
                  <a:gs pos="77000">
                    <a:srgbClr val="2A0054"/>
                  </a:gs>
                  <a:gs pos="100000">
                    <a:srgbClr val="410082"/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E5-4F90-90AE-DCBC546332E9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314E1E"/>
                  </a:gs>
                  <a:gs pos="39000">
                    <a:srgbClr val="203214"/>
                  </a:gs>
                  <a:gs pos="46015">
                    <a:srgbClr val="1F3113"/>
                  </a:gs>
                  <a:gs pos="100000">
                    <a:srgbClr val="19270F"/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E5-4F90-90AE-DCBC546332E9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8000">
                    <a:schemeClr val="bg2">
                      <a:lumMod val="75000"/>
                    </a:schemeClr>
                  </a:gs>
                  <a:gs pos="100000">
                    <a:schemeClr val="bg2">
                      <a:lumMod val="50000"/>
                    </a:schemeClr>
                  </a:gs>
                </a:gsLst>
                <a:lin ang="108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E5-4F90-90AE-DCBC546332E9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61000">
                    <a:srgbClr val="1B2F54"/>
                  </a:gs>
                  <a:gs pos="0">
                    <a:srgbClr val="2F5395"/>
                  </a:gs>
                  <a:gs pos="100000">
                    <a:schemeClr val="tx2">
                      <a:lumMod val="50000"/>
                    </a:schemeClr>
                  </a:gs>
                </a:gsLst>
                <a:lin ang="135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E5-4F90-90AE-DCBC546332E9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rgbClr val="500000"/>
                  </a:gs>
                  <a:gs pos="76000">
                    <a:srgbClr val="740000"/>
                  </a:gs>
                  <a:gs pos="100000">
                    <a:srgbClr val="9E0000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E5-4F90-90AE-DCBC546332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'Q4 Participant Data'!$B$18:$B$22</c:f>
              <c:strCache>
                <c:ptCount val="5"/>
                <c:pt idx="0">
                  <c:v>Black/African American/African descent</c:v>
                </c:pt>
                <c:pt idx="1">
                  <c:v>Hispanic / Latinx / Latino / Latina</c:v>
                </c:pt>
                <c:pt idx="2">
                  <c:v>Not Specified</c:v>
                </c:pt>
                <c:pt idx="3">
                  <c:v>Asian/Asian American</c:v>
                </c:pt>
                <c:pt idx="4">
                  <c:v>Biracial/Multiracial</c:v>
                </c:pt>
              </c:strCache>
            </c:strRef>
          </c:cat>
          <c:val>
            <c:numRef>
              <c:f>'Q4 Participant Data'!$C$18:$C$22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E5-4F90-90AE-DCBC5463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04996571506738"/>
          <c:y val="0.37276797839807629"/>
          <c:w val="0.29697988159727351"/>
          <c:h val="0.45052812223285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Participants' Professional Roles</a:t>
            </a:r>
          </a:p>
        </c:rich>
      </c:tx>
      <c:layout>
        <c:manualLayout>
          <c:xMode val="edge"/>
          <c:yMode val="edge"/>
          <c:x val="1.7083243034987591E-2"/>
          <c:y val="2.817803109991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421175564063669E-2"/>
          <c:y val="0.12954984636419037"/>
          <c:w val="0.88327301403838276"/>
          <c:h val="0.7748437952683310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61000">
                  <a:srgbClr val="1B2F54"/>
                </a:gs>
                <a:gs pos="0">
                  <a:srgbClr val="2F5395"/>
                </a:gs>
                <a:gs pos="100000">
                  <a:schemeClr val="tx2">
                    <a:lumMod val="50000"/>
                  </a:schemeClr>
                </a:gs>
              </a:gsLst>
              <a:lin ang="135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Data'!$C$63:$F$63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C-4BAA-BA3E-9144F96EB3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73712432"/>
        <c:axId val="673710136"/>
      </c:barChart>
      <c:catAx>
        <c:axId val="67371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10136"/>
        <c:crosses val="autoZero"/>
        <c:auto val="1"/>
        <c:lblAlgn val="ctr"/>
        <c:lblOffset val="100"/>
        <c:noMultiLvlLbl val="0"/>
      </c:catAx>
      <c:valAx>
        <c:axId val="673710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4756074068723062"/>
              <c:y val="0.94245240001541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Q4 Forum Participants' Professional Roles by Race/Ethnicity</a:t>
            </a:r>
          </a:p>
        </c:rich>
      </c:tx>
      <c:layout>
        <c:manualLayout>
          <c:xMode val="edge"/>
          <c:yMode val="edge"/>
          <c:x val="1.9025354719304246E-2"/>
          <c:y val="2.3791815989973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589721160658E-2"/>
          <c:y val="0.1294438709846627"/>
          <c:w val="0.92426642573846818"/>
          <c:h val="0.70227836299816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'Q4 Participant Data'!$A$57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gradFill flip="none" rotWithShape="1">
              <a:gsLst>
                <a:gs pos="0">
                  <a:srgbClr val="321547"/>
                </a:gs>
                <a:gs pos="48000">
                  <a:srgbClr val="4F2270"/>
                </a:gs>
                <a:gs pos="100000">
                  <a:srgbClr val="7030A0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Data'!$C$57:$F$57</c:f>
              <c:numCache>
                <c:formatCode>General</c:formatCode>
                <c:ptCount val="4"/>
                <c:pt idx="0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A-41DB-A3DA-F6487EA38D4F}"/>
            </c:ext>
          </c:extLst>
        </c:ser>
        <c:ser>
          <c:idx val="1"/>
          <c:order val="1"/>
          <c:tx>
            <c:strRef>
              <c:f>'Q4 Participant Data'!$A$58</c:f>
              <c:strCache>
                <c:ptCount val="1"/>
                <c:pt idx="0">
                  <c:v>Hispanic / Latinx / Latino / Latina</c:v>
                </c:pt>
              </c:strCache>
            </c:strRef>
          </c:tx>
          <c:spPr>
            <a:gradFill flip="none" rotWithShape="1">
              <a:gsLst>
                <a:gs pos="0">
                  <a:srgbClr val="1B2911"/>
                </a:gs>
                <a:gs pos="48000">
                  <a:srgbClr val="2A411B"/>
                </a:gs>
                <a:gs pos="100000">
                  <a:schemeClr val="accent6">
                    <a:lumMod val="5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Data'!$C$58:$F$58</c:f>
              <c:numCache>
                <c:formatCode>General</c:formatCode>
                <c:ptCount val="4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A-41DB-A3DA-F6487EA38D4F}"/>
            </c:ext>
          </c:extLst>
        </c:ser>
        <c:ser>
          <c:idx val="2"/>
          <c:order val="2"/>
          <c:tx>
            <c:strRef>
              <c:f>'Q4 Participant Data'!$A$59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50000"/>
                  </a:schemeClr>
                </a:gs>
                <a:gs pos="48000">
                  <a:schemeClr val="accent1">
                    <a:lumMod val="5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Data'!$C$59:$F$59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A-41DB-A3DA-F6487EA38D4F}"/>
            </c:ext>
          </c:extLst>
        </c:ser>
        <c:ser>
          <c:idx val="3"/>
          <c:order val="3"/>
          <c:tx>
            <c:strRef>
              <c:f>'Q4 Participant Data'!$A$60</c:f>
              <c:strCache>
                <c:ptCount val="1"/>
                <c:pt idx="0">
                  <c:v>Biracial / Multiracial</c:v>
                </c:pt>
              </c:strCache>
            </c:strRef>
          </c:tx>
          <c:spPr>
            <a:gradFill flip="none" rotWithShape="1">
              <a:gsLst>
                <a:gs pos="0">
                  <a:srgbClr val="500000"/>
                </a:gs>
                <a:gs pos="48000">
                  <a:srgbClr val="740000"/>
                </a:gs>
                <a:gs pos="100000">
                  <a:srgbClr val="9E0000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Data'!$C$60:$F$60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A-41DB-A3DA-F6487EA38D4F}"/>
            </c:ext>
          </c:extLst>
        </c:ser>
        <c:ser>
          <c:idx val="4"/>
          <c:order val="4"/>
          <c:tx>
            <c:strRef>
              <c:f>'Q4 Participant Data'!$A$61</c:f>
              <c:strCache>
                <c:ptCount val="1"/>
                <c:pt idx="0">
                  <c:v>Not Specified</c:v>
                </c:pt>
              </c:strCache>
            </c:strRef>
          </c:tx>
          <c:spPr>
            <a:gradFill>
              <a:gsLst>
                <a:gs pos="0">
                  <a:schemeClr val="bg2">
                    <a:lumMod val="25000"/>
                  </a:schemeClr>
                </a:gs>
                <a:gs pos="48000">
                  <a:schemeClr val="bg2">
                    <a:lumMod val="50000"/>
                  </a:schemeClr>
                </a:gs>
                <a:gs pos="100000">
                  <a:schemeClr val="tx1">
                    <a:lumMod val="50000"/>
                    <a:lumOff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Participant Data'!$C$56:$F$56</c:f>
              <c:strCache>
                <c:ptCount val="4"/>
                <c:pt idx="0">
                  <c:v>Attorney</c:v>
                </c:pt>
                <c:pt idx="1">
                  <c:v>Law Student</c:v>
                </c:pt>
                <c:pt idx="2">
                  <c:v>Judge</c:v>
                </c:pt>
                <c:pt idx="3">
                  <c:v>Support Staff</c:v>
                </c:pt>
              </c:strCache>
            </c:strRef>
          </c:cat>
          <c:val>
            <c:numRef>
              <c:f>'Q4 Participant Data'!$C$61:$F$61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A-41DB-A3DA-F6487EA3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630235960"/>
        <c:axId val="630236288"/>
      </c:barChart>
      <c:catAx>
        <c:axId val="63023596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236288"/>
        <c:crosses val="autoZero"/>
        <c:auto val="1"/>
        <c:lblAlgn val="ctr"/>
        <c:lblOffset val="100"/>
        <c:noMultiLvlLbl val="0"/>
      </c:catAx>
      <c:valAx>
        <c:axId val="630236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Participants</a:t>
                </a:r>
              </a:p>
            </c:rich>
          </c:tx>
          <c:layout>
            <c:manualLayout>
              <c:xMode val="edge"/>
              <c:yMode val="edge"/>
              <c:x val="0.47093718980930588"/>
              <c:y val="0.8665836450935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235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674817782557039E-2"/>
          <c:y val="0.92283723962480124"/>
          <c:w val="0.87877727168656483"/>
          <c:h val="4.5440339055233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" lastClr="FFFFFF">
                    <a:lumMod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Response Strength for</a:t>
            </a:r>
            <a:r>
              <a:rPr lang="en-US" sz="2000" baseline="0">
                <a:solidFill>
                  <a:schemeClr val="bg1">
                    <a:lumMod val="50000"/>
                  </a:schemeClr>
                </a:solidFill>
              </a:rPr>
              <a:t> Section </a:t>
            </a: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I: Realigning Workplace Values</a:t>
            </a:r>
          </a:p>
        </c:rich>
      </c:tx>
      <c:layout>
        <c:manualLayout>
          <c:xMode val="edge"/>
          <c:yMode val="edge"/>
          <c:x val="1.4166721690055284E-2"/>
          <c:y val="3.3542969556453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" lastClr="FFFFFF">
                  <a:lumMod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096960832046364E-2"/>
          <c:y val="0.13295546869990474"/>
          <c:w val="0.76856385067307886"/>
          <c:h val="0.72331026557198608"/>
        </c:manualLayout>
      </c:layout>
      <c:bubbleChart>
        <c:varyColors val="0"/>
        <c:ser>
          <c:idx val="0"/>
          <c:order val="0"/>
          <c:spPr>
            <a:gradFill flip="none" rotWithShape="1">
              <a:gsLst>
                <a:gs pos="0">
                  <a:srgbClr val="00827F"/>
                </a:gs>
                <a:gs pos="16000">
                  <a:srgbClr val="007A77"/>
                </a:gs>
                <a:gs pos="53000">
                  <a:srgbClr val="005856"/>
                </a:gs>
                <a:gs pos="97000">
                  <a:srgbClr val="004E4C"/>
                </a:gs>
              </a:gsLst>
              <a:path path="circle">
                <a:fillToRect l="50000" t="50000" r="50000" b="50000"/>
              </a:path>
              <a:tileRect/>
            </a:gradFill>
            <a:ln w="635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'Q4 Response Data'!$A$3:$A$10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'Q4 Response Data'!$M$3:$M$10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</c:numCache>
            </c:numRef>
          </c:yVal>
          <c:bubbleSize>
            <c:numRef>
              <c:f>'Q4 Response Data'!$O$3:$O$10</c:f>
              <c:numCache>
                <c:formatCode>0.0</c:formatCode>
                <c:ptCount val="8"/>
                <c:pt idx="0">
                  <c:v>2.9090909090909092</c:v>
                </c:pt>
                <c:pt idx="1">
                  <c:v>3</c:v>
                </c:pt>
                <c:pt idx="2">
                  <c:v>2.8181818181818183</c:v>
                </c:pt>
                <c:pt idx="3">
                  <c:v>2.8181818181818183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2.5454545454545454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F2F-4323-B70C-A3BE1856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5"/>
        <c:showNegBubbles val="0"/>
        <c:axId val="600550976"/>
        <c:axId val="600551304"/>
      </c:bubbleChart>
      <c:valAx>
        <c:axId val="60055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1304"/>
        <c:crosses val="autoZero"/>
        <c:crossBetween val="midCat"/>
      </c:valAx>
      <c:valAx>
        <c:axId val="600551304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0976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aseline="0">
                <a:solidFill>
                  <a:schemeClr val="bg2">
                    <a:lumMod val="50000"/>
                  </a:schemeClr>
                </a:solidFill>
              </a:rPr>
              <a:t>Discussion Group Responses</a:t>
            </a:r>
            <a:endParaRPr lang="en-US" sz="2800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5124378109452736E-2"/>
          <c:y val="1.7969464644370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0105232173081"/>
          <c:y val="0.13117709190390722"/>
          <c:w val="0.78760167537469028"/>
          <c:h val="0.65858017175695382"/>
        </c:manualLayout>
      </c:layout>
      <c:bubbleChart>
        <c:varyColors val="0"/>
        <c:ser>
          <c:idx val="1"/>
          <c:order val="1"/>
          <c:tx>
            <c:v>Black</c:v>
          </c:tx>
          <c:spPr>
            <a:solidFill>
              <a:srgbClr val="7030A0">
                <a:alpha val="75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Data'!$D$17:$D$31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Data'!$B$17:$B$31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bubbleSize>
            <c:numRef>
              <c:f>'Q1 Response Data'!$Q$17:$Q$31</c:f>
              <c:numCache>
                <c:formatCode>0.0</c:formatCode>
                <c:ptCount val="15"/>
                <c:pt idx="0">
                  <c:v>3.3571428571428572</c:v>
                </c:pt>
                <c:pt idx="1">
                  <c:v>4.083333333333333</c:v>
                </c:pt>
                <c:pt idx="2">
                  <c:v>3.1666666666666665</c:v>
                </c:pt>
                <c:pt idx="3">
                  <c:v>3.5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4.75</c:v>
                </c:pt>
                <c:pt idx="12">
                  <c:v>3.5</c:v>
                </c:pt>
                <c:pt idx="13">
                  <c:v>5</c:v>
                </c:pt>
                <c:pt idx="14">
                  <c:v>4.666666666666667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9A0-4DCA-A578-7ED80CFE1ADB}"/>
            </c:ext>
          </c:extLst>
        </c:ser>
        <c:ser>
          <c:idx val="2"/>
          <c:order val="2"/>
          <c:tx>
            <c:v>Latinx</c:v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773934800206106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A0-4DCA-A578-7ED80CFE1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Data'!$D$32:$D$46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Data'!$B$32:$B$46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bubbleSize>
            <c:numRef>
              <c:f>'Q1 Response Data'!$Q$32:$Q$46</c:f>
              <c:numCache>
                <c:formatCode>0.0</c:formatCode>
                <c:ptCount val="15"/>
                <c:pt idx="0">
                  <c:v>3.875</c:v>
                </c:pt>
                <c:pt idx="1">
                  <c:v>4.333333333333333</c:v>
                </c:pt>
                <c:pt idx="2">
                  <c:v>4</c:v>
                </c:pt>
                <c:pt idx="3">
                  <c:v>3.5</c:v>
                </c:pt>
                <c:pt idx="4">
                  <c:v>1.125</c:v>
                </c:pt>
                <c:pt idx="5">
                  <c:v>4.75</c:v>
                </c:pt>
                <c:pt idx="6">
                  <c:v>3</c:v>
                </c:pt>
                <c:pt idx="7">
                  <c:v>4</c:v>
                </c:pt>
                <c:pt idx="8">
                  <c:v>4.5</c:v>
                </c:pt>
                <c:pt idx="9">
                  <c:v>4.375</c:v>
                </c:pt>
                <c:pt idx="10">
                  <c:v>4.5</c:v>
                </c:pt>
                <c:pt idx="11">
                  <c:v>4</c:v>
                </c:pt>
                <c:pt idx="12">
                  <c:v>2.6666666666666665</c:v>
                </c:pt>
                <c:pt idx="13">
                  <c:v>3.75</c:v>
                </c:pt>
                <c:pt idx="14">
                  <c:v>3.25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C9A0-4DCA-A578-7ED80CFE1ADB}"/>
            </c:ext>
          </c:extLst>
        </c:ser>
        <c:ser>
          <c:idx val="3"/>
          <c:order val="3"/>
          <c:tx>
            <c:v>Asian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Data'!$D$2:$D$16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Data'!$B$2:$B$16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yVal>
          <c:bubbleSize>
            <c:numRef>
              <c:f>'Q1 Response Data'!$Q$2:$Q$16</c:f>
              <c:numCache>
                <c:formatCode>0.0</c:formatCode>
                <c:ptCount val="15"/>
                <c:pt idx="0">
                  <c:v>3.3333333333333335</c:v>
                </c:pt>
                <c:pt idx="1">
                  <c:v>4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3</c:v>
                </c:pt>
                <c:pt idx="5">
                  <c:v>4.666666666666667</c:v>
                </c:pt>
                <c:pt idx="6">
                  <c:v>4</c:v>
                </c:pt>
                <c:pt idx="7">
                  <c:v>5</c:v>
                </c:pt>
                <c:pt idx="8">
                  <c:v>4.666666666666667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9A0-4DCA-A578-7ED80CFE1ADB}"/>
            </c:ext>
          </c:extLst>
        </c:ser>
        <c:ser>
          <c:idx val="4"/>
          <c:order val="4"/>
          <c:tx>
            <c:v>Multiracial</c:v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6906259965167961E-2"/>
                  <c:y val="-8.98473232218542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A0-4DCA-A578-7ED80CFE1ADB}"/>
                </c:ext>
              </c:extLst>
            </c:dLbl>
            <c:dLbl>
              <c:idx val="6"/>
              <c:layout>
                <c:manualLayout>
                  <c:x val="-3.106838864768072E-2"/>
                  <c:y val="-7.1877858577483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A0-4DCA-A578-7ED80CFE1ADB}"/>
                </c:ext>
              </c:extLst>
            </c:dLbl>
            <c:dLbl>
              <c:idx val="7"/>
              <c:layout>
                <c:manualLayout>
                  <c:x val="-3.0729634263006844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A0-4DCA-A578-7ED80CFE1ADB}"/>
                </c:ext>
              </c:extLst>
            </c:dLbl>
            <c:dLbl>
              <c:idx val="12"/>
              <c:layout>
                <c:manualLayout>
                  <c:x val="-3.07296342630069E-2"/>
                  <c:y val="-1.796946464437085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A0-4DCA-A578-7ED80CFE1ADB}"/>
                </c:ext>
              </c:extLst>
            </c:dLbl>
            <c:dLbl>
              <c:idx val="13"/>
              <c:layout>
                <c:manualLayout>
                  <c:x val="-2.9782115436505045E-2"/>
                  <c:y val="-7.1877858577483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A0-4DCA-A578-7ED80CFE1ADB}"/>
                </c:ext>
              </c:extLst>
            </c:dLbl>
            <c:dLbl>
              <c:idx val="14"/>
              <c:layout>
                <c:manualLayout>
                  <c:x val="-2.7346321779870973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A0-4DCA-A578-7ED80CFE1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Data'!$D$47:$D$61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Data'!$B$47:$B$61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bubbleSize>
            <c:numRef>
              <c:f>'Q1 Response Data'!$Q$47:$Q$61</c:f>
              <c:numCache>
                <c:formatCode>0.0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5</c:v>
                </c:pt>
                <c:pt idx="9">
                  <c:v>4</c:v>
                </c:pt>
                <c:pt idx="10">
                  <c:v>4.5</c:v>
                </c:pt>
                <c:pt idx="11">
                  <c:v>2.6666666666666665</c:v>
                </c:pt>
                <c:pt idx="12">
                  <c:v>1.6666666666666667</c:v>
                </c:pt>
                <c:pt idx="13">
                  <c:v>1.5</c:v>
                </c:pt>
                <c:pt idx="14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C9A0-4DCA-A578-7ED80CFE1A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5"/>
        <c:showNegBubbles val="0"/>
        <c:axId val="619363104"/>
        <c:axId val="619369664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tx>
                  <c:v>All Groups</c:v>
                </c:tx>
                <c:spPr>
                  <a:solidFill>
                    <a:srgbClr val="C00000">
                      <a:alpha val="65000"/>
                    </a:srgb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'Q1 Response Data'!$D$62:$D$76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7</c:v>
                      </c:pt>
                      <c:pt idx="1">
                        <c:v>6</c:v>
                      </c:pt>
                      <c:pt idx="2">
                        <c:v>5</c:v>
                      </c:pt>
                      <c:pt idx="3">
                        <c:v>-1</c:v>
                      </c:pt>
                      <c:pt idx="4">
                        <c:v>-2</c:v>
                      </c:pt>
                      <c:pt idx="5">
                        <c:v>4</c:v>
                      </c:pt>
                      <c:pt idx="6">
                        <c:v>-3</c:v>
                      </c:pt>
                      <c:pt idx="7">
                        <c:v>-4</c:v>
                      </c:pt>
                      <c:pt idx="8">
                        <c:v>3</c:v>
                      </c:pt>
                      <c:pt idx="9">
                        <c:v>2</c:v>
                      </c:pt>
                      <c:pt idx="10">
                        <c:v>1</c:v>
                      </c:pt>
                      <c:pt idx="11">
                        <c:v>-5</c:v>
                      </c:pt>
                      <c:pt idx="12">
                        <c:v>-6</c:v>
                      </c:pt>
                      <c:pt idx="13">
                        <c:v>-7</c:v>
                      </c:pt>
                      <c:pt idx="14">
                        <c:v>-8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'Q1 Response Data'!$B$62:$B$76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5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'Q1 Response Data'!$Q$62:$Q$76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3.7647058823529411</c:v>
                      </c:pt>
                      <c:pt idx="1">
                        <c:v>4.3214285714285712</c:v>
                      </c:pt>
                      <c:pt idx="2">
                        <c:v>3.9285714285714284</c:v>
                      </c:pt>
                      <c:pt idx="3">
                        <c:v>3.4333333333333331</c:v>
                      </c:pt>
                      <c:pt idx="4">
                        <c:v>1.875</c:v>
                      </c:pt>
                      <c:pt idx="5">
                        <c:v>4.8</c:v>
                      </c:pt>
                      <c:pt idx="6">
                        <c:v>2.9</c:v>
                      </c:pt>
                      <c:pt idx="7">
                        <c:v>3.6</c:v>
                      </c:pt>
                      <c:pt idx="8">
                        <c:v>4.7272727272727275</c:v>
                      </c:pt>
                      <c:pt idx="9">
                        <c:v>3.9375</c:v>
                      </c:pt>
                      <c:pt idx="10">
                        <c:v>4.5</c:v>
                      </c:pt>
                      <c:pt idx="11">
                        <c:v>4.1428571428571432</c:v>
                      </c:pt>
                      <c:pt idx="12">
                        <c:v>2.7777777777777777</c:v>
                      </c:pt>
                      <c:pt idx="13">
                        <c:v>3.5</c:v>
                      </c:pt>
                      <c:pt idx="14">
                        <c:v>3.1818181818181817</c:v>
                      </c:pt>
                    </c:numCache>
                  </c:numRef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B-C9A0-4DCA-A578-7ED80CFE1ADB}"/>
                  </c:ext>
                </c:extLst>
              </c15:ser>
            </c15:filteredBubbleSeries>
          </c:ext>
        </c:extLst>
      </c:bubbleChart>
      <c:valAx>
        <c:axId val="619363104"/>
        <c:scaling>
          <c:orientation val="minMax"/>
          <c:max val="8"/>
          <c:min val="-9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19369664"/>
        <c:crosses val="autoZero"/>
        <c:crossBetween val="midCat"/>
      </c:valAx>
      <c:valAx>
        <c:axId val="619369664"/>
        <c:scaling>
          <c:orientation val="minMax"/>
          <c:min val="0.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1936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Response Strength</a:t>
            </a:r>
            <a:r>
              <a:rPr lang="en-US" sz="2000" baseline="0">
                <a:solidFill>
                  <a:schemeClr val="bg1">
                    <a:lumMod val="50000"/>
                  </a:schemeClr>
                </a:solidFill>
              </a:rPr>
              <a:t> for Section II: </a:t>
            </a:r>
            <a:r>
              <a:rPr lang="en-US" sz="2000">
                <a:solidFill>
                  <a:schemeClr val="bg1">
                    <a:lumMod val="50000"/>
                  </a:schemeClr>
                </a:solidFill>
              </a:rPr>
              <a:t>The Next Generation of Lawyers</a:t>
            </a:r>
          </a:p>
        </c:rich>
      </c:tx>
      <c:layout>
        <c:manualLayout>
          <c:xMode val="edge"/>
          <c:yMode val="edge"/>
          <c:x val="1.422070534698521E-2"/>
          <c:y val="3.9149888143176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840665394641372E-2"/>
          <c:y val="0.14744593586875468"/>
          <c:w val="0.77131448585991602"/>
          <c:h val="0.745920455412872"/>
        </c:manualLayout>
      </c:layout>
      <c:bubbleChart>
        <c:varyColors val="0"/>
        <c:ser>
          <c:idx val="0"/>
          <c:order val="0"/>
          <c:spPr>
            <a:gradFill>
              <a:gsLst>
                <a:gs pos="0">
                  <a:srgbClr val="55227C"/>
                </a:gs>
                <a:gs pos="16000">
                  <a:srgbClr val="481D69"/>
                </a:gs>
                <a:gs pos="53000">
                  <a:srgbClr val="301345"/>
                </a:gs>
                <a:gs pos="97000">
                  <a:srgbClr val="1D0C2A"/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'Q4 Response Data'!$A$16:$A$25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'Q4 Response Data'!$M$16:$M$25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</c:numCache>
            </c:numRef>
          </c:yVal>
          <c:bubbleSize>
            <c:numRef>
              <c:f>'Q4 Response Data'!$O$16:$O$25</c:f>
              <c:numCache>
                <c:formatCode>0.0</c:formatCode>
                <c:ptCount val="10"/>
                <c:pt idx="0">
                  <c:v>3</c:v>
                </c:pt>
                <c:pt idx="1">
                  <c:v>2.5</c:v>
                </c:pt>
                <c:pt idx="2">
                  <c:v>2.4</c:v>
                </c:pt>
                <c:pt idx="3">
                  <c:v>3</c:v>
                </c:pt>
                <c:pt idx="4">
                  <c:v>1.8181818181818181</c:v>
                </c:pt>
                <c:pt idx="5">
                  <c:v>2.1818181818181817</c:v>
                </c:pt>
                <c:pt idx="6">
                  <c:v>3</c:v>
                </c:pt>
                <c:pt idx="7">
                  <c:v>0.5714285714285714</c:v>
                </c:pt>
                <c:pt idx="8">
                  <c:v>2.9090909090909092</c:v>
                </c:pt>
                <c:pt idx="9">
                  <c:v>2.2857142857142856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924-43CC-AB85-DDABFB771E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75"/>
        <c:showNegBubbles val="0"/>
        <c:axId val="592874376"/>
        <c:axId val="668893272"/>
      </c:bubbleChart>
      <c:valAx>
        <c:axId val="592874376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93272"/>
        <c:crosses val="autoZero"/>
        <c:crossBetween val="midCat"/>
      </c:valAx>
      <c:valAx>
        <c:axId val="668893272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4376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Response Distribution: Realigning</a:t>
            </a:r>
            <a:r>
              <a:rPr lang="en-US" sz="2000" baseline="0"/>
              <a:t> Workforce Values</a:t>
            </a:r>
            <a:endParaRPr lang="en-US" sz="2000"/>
          </a:p>
        </c:rich>
      </c:tx>
      <c:layout>
        <c:manualLayout>
          <c:xMode val="edge"/>
          <c:yMode val="edge"/>
          <c:x val="1.2791798071288005E-2"/>
          <c:y val="4.3591556221541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392585700896857"/>
          <c:y val="0.12887938361151491"/>
          <c:w val="0.48804923711208559"/>
          <c:h val="0.73641629055704816"/>
        </c:manualLayout>
      </c:layout>
      <c:barChart>
        <c:barDir val="bar"/>
        <c:grouping val="stacked"/>
        <c:varyColors val="0"/>
        <c:ser>
          <c:idx val="17"/>
          <c:order val="0"/>
          <c:tx>
            <c:v>Strongly Disagree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Distribution'!$C$18:$J$18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DA6-48A1-A46E-D92FF290FA25}"/>
            </c:ext>
          </c:extLst>
        </c:ser>
        <c:ser>
          <c:idx val="0"/>
          <c:order val="1"/>
          <c:tx>
            <c:v>Disagree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Distribution'!$C$19:$J$19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DA6-48A1-A46E-D92FF290FA25}"/>
            </c:ext>
          </c:extLst>
        </c:ser>
        <c:ser>
          <c:idx val="1"/>
          <c:order val="2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Distribution'!$C$20:$J$20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EDA6-48A1-A46E-D92FF290FA25}"/>
            </c:ext>
          </c:extLst>
        </c:ser>
        <c:ser>
          <c:idx val="2"/>
          <c:order val="3"/>
          <c:tx>
            <c:v>Neither Agree nor Disagree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Distribution'!$C$21:$J$21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EDA6-48A1-A46E-D92FF290FA25}"/>
            </c:ext>
          </c:extLst>
        </c:ser>
        <c:ser>
          <c:idx val="3"/>
          <c:order val="4"/>
          <c:tx>
            <c:v>Neither Agree nor Disagree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Distribution'!$C$22:$J$22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EDA6-48A1-A46E-D92FF290FA25}"/>
            </c:ext>
          </c:extLst>
        </c:ser>
        <c:ser>
          <c:idx val="4"/>
          <c:order val="5"/>
          <c:tx>
            <c:v>Somewhat Agree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Distribution'!$C$23:$J$23</c:f>
              <c:numCache>
                <c:formatCode>General</c:formatCode>
                <c:ptCount val="8"/>
                <c:pt idx="2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6-48A1-A46E-D92FF290FA25}"/>
            </c:ext>
          </c:extLst>
        </c:ser>
        <c:ser>
          <c:idx val="5"/>
          <c:order val="6"/>
          <c:tx>
            <c:v>Agree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Distribution'!$C$24:$J$24</c:f>
              <c:numCache>
                <c:formatCode>General</c:formatCode>
                <c:ptCount val="8"/>
                <c:pt idx="0">
                  <c:v>1</c:v>
                </c:pt>
                <c:pt idx="3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A6-48A1-A46E-D92FF290FA25}"/>
            </c:ext>
          </c:extLst>
        </c:ser>
        <c:ser>
          <c:idx val="6"/>
          <c:order val="7"/>
          <c:tx>
            <c:v>Strongly Agree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Distribution'!$C$17:$J$17</c:f>
              <c:strCache>
                <c:ptCount val="8"/>
                <c:pt idx="0">
                  <c:v>Public Defender offices, workplaces and organizations must demonstrate a measurable understanding of measures geared to prevent burnout.</c:v>
                </c:pt>
                <c:pt idx="1">
                  <c:v>Leadership and management should be focused on the future and promote better practices to address workplaces that exhibit: lack of clear expectations, dysfunctional workplace dynamics, and lack of social support.</c:v>
                </c:pt>
                <c:pt idx="2">
                  <c:v>Leadership and management must be willing to give employees a great start, give employees more control over their time, and give employees an upward career path.</c:v>
                </c:pt>
                <c:pt idx="3">
                  <c:v>Leadership and management must establish a transparent work culture and continuously motivate and support employees.</c:v>
                </c:pt>
                <c:pt idx="4">
                  <c:v>Workplace stress and mental health concerns are modern realities and employers must have appropriate responses built into their infrastructures.</c:v>
                </c:pt>
                <c:pt idx="5">
                  <c:v>Leadership and management must make their employees aware of objectives, goals, and expectations regarding maintaining a non-toxic, inclusionary, and supportive work environment.</c:v>
                </c:pt>
                <c:pt idx="6">
                  <c:v>Leadership and management should give employees a sense of control over their lives and provide a work experience that feels transparent, authentic, and fair. </c:v>
                </c:pt>
                <c:pt idx="7">
                  <c:v>Leadership and management should regularly have dialogue and explain their approach to salary benchmarking, pay equity, and career advancement.</c:v>
                </c:pt>
              </c:strCache>
            </c:strRef>
          </c:cat>
          <c:val>
            <c:numRef>
              <c:f>'Q4 Response Distribution'!$C$25:$J$25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A6-48A1-A46E-D92FF290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446112"/>
        <c:axId val="715443816"/>
      </c:barChart>
      <c:catAx>
        <c:axId val="7154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43816"/>
        <c:crosses val="autoZero"/>
        <c:auto val="1"/>
        <c:lblAlgn val="ctr"/>
        <c:lblOffset val="100"/>
        <c:noMultiLvlLbl val="0"/>
      </c:catAx>
      <c:valAx>
        <c:axId val="71544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4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Response</a:t>
            </a:r>
            <a:r>
              <a:rPr lang="en-US" sz="2000" baseline="0"/>
              <a:t> Distribution: The Next Generation of Lawyers</a:t>
            </a:r>
            <a:endParaRPr lang="en-US" sz="2000"/>
          </a:p>
        </c:rich>
      </c:tx>
      <c:layout>
        <c:manualLayout>
          <c:xMode val="edge"/>
          <c:yMode val="edge"/>
          <c:x val="2.5997846423043234E-2"/>
          <c:y val="4.1685614673336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993496870583485"/>
          <c:y val="0.14968925269061698"/>
          <c:w val="0.6006503129416515"/>
          <c:h val="0.73283310595725315"/>
        </c:manualLayout>
      </c:layout>
      <c:barChart>
        <c:barDir val="bar"/>
        <c:grouping val="stacked"/>
        <c:varyColors val="0"/>
        <c:ser>
          <c:idx val="0"/>
          <c:order val="0"/>
          <c:tx>
            <c:v>Strongly Disagree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Distribution'!$N$18:$W$18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35F-42C8-A808-7EBE32CF72DB}"/>
            </c:ext>
          </c:extLst>
        </c:ser>
        <c:ser>
          <c:idx val="1"/>
          <c:order val="1"/>
          <c:tx>
            <c:v>Disagree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Distribution'!$N$19:$W$19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35F-42C8-A808-7EBE32CF72DB}"/>
            </c:ext>
          </c:extLst>
        </c:ser>
        <c:ser>
          <c:idx val="2"/>
          <c:order val="2"/>
          <c:tx>
            <c:v>Somewhat Disagree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Distribution'!$N$20:$W$20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35F-42C8-A808-7EBE32CF72DB}"/>
            </c:ext>
          </c:extLst>
        </c:ser>
        <c:ser>
          <c:idx val="3"/>
          <c:order val="3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Distribution'!$N$21:$W$21</c:f>
              <c:numCache>
                <c:formatCode>General</c:formatCode>
                <c:ptCount val="10"/>
                <c:pt idx="4">
                  <c:v>-1.5</c:v>
                </c:pt>
                <c:pt idx="5">
                  <c:v>-0.5</c:v>
                </c:pt>
                <c:pt idx="7">
                  <c:v>-1.5</c:v>
                </c:pt>
                <c:pt idx="9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F-42C8-A808-7EBE32CF72DB}"/>
            </c:ext>
          </c:extLst>
        </c:ser>
        <c:ser>
          <c:idx val="4"/>
          <c:order val="4"/>
          <c:tx>
            <c:v>Neither Agree nor Disagree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5F-42C8-A808-7EBE32CF72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F-42C8-A808-7EBE32CF72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F-42C8-A808-7EBE32CF72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5F-42C8-A808-7EBE32CF72D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5A7E5B-801A-41C1-ABB7-8F80CE0C87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5F-42C8-A808-7EBE32CF72D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57FEFBD-67DE-4132-A38E-675177A487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5F-42C8-A808-7EBE32CF72D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5F-42C8-A808-7EBE32CF72D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ACC8F3-112A-469B-8568-969E29AD02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5F-42C8-A808-7EBE32CF72D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5F-42C8-A808-7EBE32CF72D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38D4802-131D-40F6-AC89-D89899F95C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5F-42C8-A808-7EBE32CF72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Distribution'!$N$22:$W$22</c:f>
              <c:numCache>
                <c:formatCode>General</c:formatCode>
                <c:ptCount val="10"/>
                <c:pt idx="4">
                  <c:v>1.5</c:v>
                </c:pt>
                <c:pt idx="5">
                  <c:v>0.5</c:v>
                </c:pt>
                <c:pt idx="7">
                  <c:v>1.5</c:v>
                </c:pt>
                <c:pt idx="9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'Q4 Response Distribution'!$AI$22:$AR$22</c15:f>
                <c15:dlblRangeCache>
                  <c:ptCount val="10"/>
                  <c:pt idx="4">
                    <c:v>3</c:v>
                  </c:pt>
                  <c:pt idx="5">
                    <c:v>1</c:v>
                  </c:pt>
                  <c:pt idx="7">
                    <c:v>3</c:v>
                  </c:pt>
                  <c:pt idx="9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135F-42C8-A808-7EBE32CF72DB}"/>
            </c:ext>
          </c:extLst>
        </c:ser>
        <c:ser>
          <c:idx val="5"/>
          <c:order val="5"/>
          <c:tx>
            <c:v>Somewhat Agree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Distribution'!$N$23:$W$23</c:f>
              <c:numCache>
                <c:formatCode>General</c:formatCode>
                <c:ptCount val="10"/>
                <c:pt idx="1">
                  <c:v>1</c:v>
                </c:pt>
                <c:pt idx="2">
                  <c:v>3</c:v>
                </c:pt>
                <c:pt idx="4">
                  <c:v>1</c:v>
                </c:pt>
                <c:pt idx="5">
                  <c:v>2</c:v>
                </c:pt>
                <c:pt idx="7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35F-42C8-A808-7EBE32CF72DB}"/>
            </c:ext>
          </c:extLst>
        </c:ser>
        <c:ser>
          <c:idx val="6"/>
          <c:order val="6"/>
          <c:tx>
            <c:v>Agree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Distribution'!$N$24:$W$24</c:f>
              <c:numCache>
                <c:formatCode>General</c:formatCode>
                <c:ptCount val="10"/>
                <c:pt idx="1">
                  <c:v>3</c:v>
                </c:pt>
                <c:pt idx="4">
                  <c:v>2</c:v>
                </c:pt>
                <c:pt idx="5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35F-42C8-A808-7EBE32CF72DB}"/>
            </c:ext>
          </c:extLst>
        </c:ser>
        <c:ser>
          <c:idx val="7"/>
          <c:order val="7"/>
          <c:tx>
            <c:v>Strongly Agree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Response Distribution'!$N$17:$W$17</c:f>
              <c:strCache>
                <c:ptCount val="10"/>
                <c:pt idx="0">
                  <c:v>The quality of future recruiting efforts matter.</c:v>
                </c:pt>
                <c:pt idx="1">
                  <c:v>Formal mentoring programs and professional advancement should be prioritized.</c:v>
                </c:pt>
                <c:pt idx="2">
                  <c:v>Structural inequality and lack of representation of BIPOC individuals at leadership levels continue to be issues.</c:v>
                </c:pt>
                <c:pt idx="3">
                  <c:v>Inclusion must be a priority in addition to diversity of the employees.</c:v>
                </c:pt>
                <c:pt idx="4">
                  <c:v>Contextual recruitment in law firms has redefined what it means to be talented without diluting the role of a lawyer.</c:v>
                </c:pt>
                <c:pt idx="5">
                  <c:v>Law Schools could do more to prepare BIPOC students for careers in indigent defense.</c:v>
                </c:pt>
                <c:pt idx="6">
                  <c:v>Law Schools must create and maintain non-toxic, inclusionary, and supportive learning environments for BIPOC students.</c:v>
                </c:pt>
                <c:pt idx="7">
                  <c:v>A person’s learning environment informs, either positively or negatively, how that person will navigate workplace challenges.</c:v>
                </c:pt>
                <c:pt idx="8">
                  <c:v>Law schools could do more to improve their culture and environment.</c:v>
                </c:pt>
                <c:pt idx="9">
                  <c:v>Improvements can be made to the interviewing and onboarding process. </c:v>
                </c:pt>
              </c:strCache>
            </c:strRef>
          </c:cat>
          <c:val>
            <c:numRef>
              <c:f>'Q4 Response Distribution'!$N$25:$W$25</c:f>
              <c:numCache>
                <c:formatCode>General</c:formatCode>
                <c:ptCount val="10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35F-42C8-A808-7EBE32CF72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9937680"/>
        <c:axId val="889936368"/>
      </c:barChart>
      <c:catAx>
        <c:axId val="889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36368"/>
        <c:crosses val="autoZero"/>
        <c:auto val="1"/>
        <c:lblAlgn val="ctr"/>
        <c:lblOffset val="100"/>
        <c:noMultiLvlLbl val="0"/>
      </c:catAx>
      <c:valAx>
        <c:axId val="88993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>
                    <a:lumMod val="50000"/>
                    <a:lumOff val="50000"/>
                  </a:schemeClr>
                </a:solidFill>
              </a:rPr>
              <a:t>Racial/Ethnic Distribution of Forum Participants</a:t>
            </a:r>
            <a:r>
              <a:rPr lang="en-US" sz="20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Across All Sessions</a:t>
            </a:r>
            <a:endParaRPr lang="en-US" sz="200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3.2913137042703794E-2"/>
          <c:y val="4.0130420707423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81512067089175E-2"/>
          <c:y val="0.14071948953252694"/>
          <c:w val="0.51154010626720436"/>
          <c:h val="0.72672002006900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7030A0"/>
                  </a:gs>
                  <a:gs pos="23000">
                    <a:srgbClr val="5F2888"/>
                  </a:gs>
                  <a:gs pos="54000">
                    <a:srgbClr val="3A1953"/>
                  </a:gs>
                  <a:gs pos="100000">
                    <a:srgbClr val="321547"/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0-4305-B2F1-3BD2CDB8E711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</a:schemeClr>
                  </a:gs>
                  <a:gs pos="92000">
                    <a:srgbClr val="213315"/>
                  </a:gs>
                  <a:gs pos="100000">
                    <a:srgbClr val="1D2C12"/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D0-4305-B2F1-3BD2CDB8E711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1">
                      <a:lumMod val="75000"/>
                    </a:schemeClr>
                  </a:gs>
                  <a:gs pos="43000">
                    <a:schemeClr val="accent1">
                      <a:lumMod val="50000"/>
                    </a:schemeClr>
                  </a:gs>
                  <a:gs pos="100000">
                    <a:srgbClr val="182B4C"/>
                  </a:gs>
                </a:gsLst>
                <a:lin ang="81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D0-4305-B2F1-3BD2CDB8E711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B45210"/>
                  </a:gs>
                  <a:gs pos="39000">
                    <a:srgbClr val="D46112"/>
                  </a:gs>
                  <a:gs pos="100000">
                    <a:schemeClr val="accent2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D0-4305-B2F1-3BD2CDB8E711}"/>
              </c:ext>
            </c:extLst>
          </c:dPt>
          <c:dPt>
            <c:idx val="4"/>
            <c:bubble3D val="0"/>
            <c:spPr>
              <a:gradFill>
                <a:gsLst>
                  <a:gs pos="0">
                    <a:schemeClr val="bg2">
                      <a:lumMod val="25000"/>
                    </a:schemeClr>
                  </a:gs>
                  <a:gs pos="53000">
                    <a:schemeClr val="bg2">
                      <a:lumMod val="50000"/>
                    </a:schemeClr>
                  </a:gs>
                  <a:gs pos="80000">
                    <a:schemeClr val="bg2">
                      <a:lumMod val="75000"/>
                    </a:schemeClr>
                  </a:gs>
                  <a:gs pos="100000">
                    <a:schemeClr val="bg2">
                      <a:lumMod val="90000"/>
                    </a:schemeClr>
                  </a:gs>
                </a:gsLst>
                <a:lin ang="27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D0-4305-B2F1-3BD2CDB8E711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0">
                    <a:srgbClr val="580000"/>
                  </a:gs>
                  <a:gs pos="31000">
                    <a:srgbClr val="7E0000"/>
                  </a:gs>
                  <a:gs pos="100000">
                    <a:srgbClr val="C00000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D0-4305-B2F1-3BD2CDB8E711}"/>
              </c:ext>
            </c:extLst>
          </c:dPt>
          <c:dPt>
            <c:idx val="6"/>
            <c:bubble3D val="0"/>
            <c:spPr>
              <a:gradFill flip="none" rotWithShape="1">
                <a:gsLst>
                  <a:gs pos="0">
                    <a:schemeClr val="accent1">
                      <a:lumMod val="75000"/>
                    </a:schemeClr>
                  </a:gs>
                  <a:gs pos="37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>
                      <a:lumMod val="40000"/>
                      <a:lumOff val="6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D0-4305-B2F1-3BD2CDB8E7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Participants Data'!$H$39:$H$45</c:f>
              <c:strCache>
                <c:ptCount val="6"/>
                <c:pt idx="0">
                  <c:v>Black/African American/African descent</c:v>
                </c:pt>
                <c:pt idx="1">
                  <c:v>Hispanic / Latinx / Latino / Latina</c:v>
                </c:pt>
                <c:pt idx="2">
                  <c:v>Asian/Asian American</c:v>
                </c:pt>
                <c:pt idx="3">
                  <c:v>American Indian/Alaska Native</c:v>
                </c:pt>
                <c:pt idx="4">
                  <c:v>Not Specified</c:v>
                </c:pt>
                <c:pt idx="5">
                  <c:v>Biracial/Multiracial</c:v>
                </c:pt>
              </c:strCache>
            </c:strRef>
          </c:cat>
          <c:val>
            <c:numRef>
              <c:f>'All Participants Data'!$I$39:$I$45</c:f>
              <c:numCache>
                <c:formatCode>General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D0-4305-B2F1-3BD2CDB8E7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8E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layout>
        <c:manualLayout>
          <c:xMode val="edge"/>
          <c:yMode val="edge"/>
          <c:x val="0.63566269856078417"/>
          <c:y val="0.3471603698508049"/>
          <c:w val="0.32296831188784331"/>
          <c:h val="0.2541258087370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BIPOC Representation in WSBA Membership</a:t>
            </a:r>
            <a:r>
              <a:rPr lang="en-US" sz="2000" b="0" i="0" baseline="30000">
                <a:solidFill>
                  <a:schemeClr val="bg1">
                    <a:lumMod val="50000"/>
                  </a:schemeClr>
                </a:solidFill>
                <a:effectLst/>
              </a:rPr>
              <a:t>1</a:t>
            </a:r>
            <a:endParaRPr lang="en-US" sz="2000" baseline="30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2.1147235881430946E-2"/>
          <c:y val="3.6902157896885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3392713399965E-2"/>
          <c:y val="0.12836124291606266"/>
          <c:w val="0.64542454574654984"/>
          <c:h val="0.672661342947979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'Participants &amp; WSBA Membership'!$C$85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Membership'!$C$86:$C$87</c15:sqref>
                  </c15:fullRef>
                </c:ext>
              </c:extLst>
              <c:f>'Participants &amp; WSBA Membership'!$C$86</c:f>
              <c:numCache>
                <c:formatCode>#,##0</c:formatCode>
                <c:ptCount val="1"/>
                <c:pt idx="0">
                  <c:v>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6-4101-979E-52EDEB8FA2A9}"/>
            </c:ext>
          </c:extLst>
        </c:ser>
        <c:ser>
          <c:idx val="6"/>
          <c:order val="1"/>
          <c:tx>
            <c:strRef>
              <c:f>'Participants &amp; WSBA Membership'!$H$85</c:f>
              <c:strCache>
                <c:ptCount val="1"/>
                <c:pt idx="0">
                  <c:v>Pacific Islander/Native Hawaiian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Membership'!$H$86:$H$87</c15:sqref>
                  </c15:fullRef>
                </c:ext>
              </c:extLst>
              <c:f>'Participants &amp; WSBA Membership'!$H$86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6-4101-979E-52EDEB8FA2A9}"/>
            </c:ext>
          </c:extLst>
        </c:ser>
        <c:ser>
          <c:idx val="3"/>
          <c:order val="2"/>
          <c:tx>
            <c:strRef>
              <c:f>'Participants &amp; WSBA Membership'!$E$85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Membership'!$E$86:$E$87</c15:sqref>
                  </c15:fullRef>
                </c:ext>
              </c:extLst>
              <c:f>'Participants &amp; WSBA Membership'!$E$86</c:f>
              <c:numCache>
                <c:formatCode>#,##0</c:formatCode>
                <c:ptCount val="1"/>
                <c:pt idx="0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6-4101-979E-52EDEB8FA2A9}"/>
            </c:ext>
          </c:extLst>
        </c:ser>
        <c:ser>
          <c:idx val="5"/>
          <c:order val="3"/>
          <c:tx>
            <c:strRef>
              <c:f>'Participants &amp; WSBA Membership'!$G$85</c:f>
              <c:strCache>
                <c:ptCount val="1"/>
                <c:pt idx="0">
                  <c:v>Middle Eastern descent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Membership'!$G$86:$G$87</c15:sqref>
                  </c15:fullRef>
                </c:ext>
              </c:extLst>
              <c:f>'Participants &amp; WSBA Membership'!$G$86</c:f>
              <c:numCache>
                <c:formatCode>#,##0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6-4101-979E-52EDEB8FA2A9}"/>
            </c:ext>
          </c:extLst>
        </c:ser>
        <c:ser>
          <c:idx val="4"/>
          <c:order val="4"/>
          <c:tx>
            <c:strRef>
              <c:f>'Participants &amp; WSBA Membership'!$F$85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Membership'!$F$86:$F$87</c15:sqref>
                  </c15:fullRef>
                </c:ext>
              </c:extLst>
              <c:f>'Participants &amp; WSBA Membership'!$F$86</c:f>
              <c:numCache>
                <c:formatCode>#,##0</c:formatCode>
                <c:ptCount val="1"/>
                <c:pt idx="0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6-4101-979E-52EDEB8FA2A9}"/>
            </c:ext>
          </c:extLst>
        </c:ser>
        <c:ser>
          <c:idx val="0"/>
          <c:order val="5"/>
          <c:tx>
            <c:strRef>
              <c:f>'Participants &amp; WSBA Membership'!$B$85</c:f>
              <c:strCache>
                <c:ptCount val="1"/>
                <c:pt idx="0">
                  <c:v>American Indian/Native American/Alaskan 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Membership'!$B$86:$B$87</c15:sqref>
                  </c15:fullRef>
                </c:ext>
              </c:extLst>
              <c:f>'Participants &amp; WSBA Membership'!$B$86</c:f>
              <c:numCache>
                <c:formatCode>#,##0</c:formatCode>
                <c:ptCount val="1"/>
                <c:pt idx="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06-4101-979E-52EDEB8FA2A9}"/>
            </c:ext>
          </c:extLst>
        </c:ser>
        <c:ser>
          <c:idx val="2"/>
          <c:order val="6"/>
          <c:tx>
            <c:strRef>
              <c:f>'Participants &amp; WSBA Membership'!$D$85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Membership'!$D$86:$D$87</c15:sqref>
                  </c15:fullRef>
                </c:ext>
              </c:extLst>
              <c:f>'Participants &amp; WSBA Membership'!$D$86</c:f>
              <c:numCache>
                <c:formatCode>#,##0</c:formatCode>
                <c:ptCount val="1"/>
                <c:pt idx="0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06-4101-979E-52EDEB8FA2A9}"/>
            </c:ext>
          </c:extLst>
        </c:ser>
        <c:ser>
          <c:idx val="7"/>
          <c:order val="7"/>
          <c:tx>
            <c:strRef>
              <c:f>'Participants &amp; WSBA Membership'!$I$85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Membership'!$I$86:$I$87</c15:sqref>
                  </c15:fullRef>
                </c:ext>
              </c:extLst>
              <c:f>'Participants &amp; WSBA Membership'!$I$86</c:f>
              <c:numCache>
                <c:formatCode>#,##0</c:formatCode>
                <c:ptCount val="1"/>
                <c:pt idx="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06-4101-979E-52EDEB8FA2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7862488"/>
        <c:axId val="647864128"/>
      </c:barChart>
      <c:catAx>
        <c:axId val="647862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4128"/>
        <c:crosses val="autoZero"/>
        <c:auto val="1"/>
        <c:lblAlgn val="ctr"/>
        <c:lblOffset val="100"/>
        <c:noMultiLvlLbl val="0"/>
      </c:catAx>
      <c:valAx>
        <c:axId val="64786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BIPOC Members*</a:t>
                </a:r>
              </a:p>
            </c:rich>
          </c:tx>
          <c:layout>
            <c:manualLayout>
              <c:xMode val="edge"/>
              <c:yMode val="edge"/>
              <c:x val="0.31544690686707366"/>
              <c:y val="0.83636760421800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0"/>
          <a:lstStyle/>
          <a:p>
            <a:pPr>
              <a:defRPr sz="14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064368189695035"/>
          <c:y val="0.18542195010088064"/>
          <c:w val="0.27558803053128011"/>
          <c:h val="0.6280199782440903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Representation in CPD's BIPOC Forums</a:t>
            </a:r>
            <a:endParaRPr lang="en-US" sz="2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2.3261959469574038E-2"/>
          <c:y val="3.884437673356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3392713399965E-2"/>
          <c:y val="0.12836124291606266"/>
          <c:w val="0.64542454574654984"/>
          <c:h val="0.672661342947979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'Participants &amp; WSBA Membership'!$C$85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Membership'!$C$86:$C$87</c15:sqref>
                  </c15:fullRef>
                </c:ext>
              </c:extLst>
              <c:f>'Participants &amp; WSBA Membership'!$C$87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0-4464-A34B-E5B43F8B8A96}"/>
            </c:ext>
          </c:extLst>
        </c:ser>
        <c:ser>
          <c:idx val="6"/>
          <c:order val="1"/>
          <c:tx>
            <c:strRef>
              <c:f>'Participants &amp; WSBA Membership'!$H$85</c:f>
              <c:strCache>
                <c:ptCount val="1"/>
                <c:pt idx="0">
                  <c:v>Pacific Islander/Native Hawaiian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Membership'!$H$86:$H$87</c15:sqref>
                  </c15:fullRef>
                </c:ext>
              </c:extLst>
              <c:f>'Participants &amp; WSBA Membership'!$H$87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0C0-4464-A34B-E5B43F8B8A96}"/>
            </c:ext>
          </c:extLst>
        </c:ser>
        <c:ser>
          <c:idx val="3"/>
          <c:order val="2"/>
          <c:tx>
            <c:strRef>
              <c:f>'Participants &amp; WSBA Membership'!$E$85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Membership'!$E$86:$E$87</c15:sqref>
                  </c15:fullRef>
                </c:ext>
              </c:extLst>
              <c:f>'Participants &amp; WSBA Membership'!$E$87</c:f>
              <c:numCache>
                <c:formatCode>#,##0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C0-4464-A34B-E5B43F8B8A96}"/>
            </c:ext>
          </c:extLst>
        </c:ser>
        <c:ser>
          <c:idx val="5"/>
          <c:order val="3"/>
          <c:tx>
            <c:strRef>
              <c:f>'Participants &amp; WSBA Membership'!$G$85</c:f>
              <c:strCache>
                <c:ptCount val="1"/>
                <c:pt idx="0">
                  <c:v>Middle Eastern descent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Membership'!$G$86:$G$87</c15:sqref>
                  </c15:fullRef>
                </c:ext>
              </c:extLst>
              <c:f>'Participants &amp; WSBA Membership'!$G$87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0C0-4464-A34B-E5B43F8B8A96}"/>
            </c:ext>
          </c:extLst>
        </c:ser>
        <c:ser>
          <c:idx val="4"/>
          <c:order val="4"/>
          <c:tx>
            <c:strRef>
              <c:f>'Participants &amp; WSBA Membership'!$F$85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Membership'!$F$86:$F$87</c15:sqref>
                  </c15:fullRef>
                </c:ext>
              </c:extLst>
              <c:f>'Participants &amp; WSBA Membership'!$F$87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C0-4464-A34B-E5B43F8B8A96}"/>
            </c:ext>
          </c:extLst>
        </c:ser>
        <c:ser>
          <c:idx val="0"/>
          <c:order val="5"/>
          <c:tx>
            <c:strRef>
              <c:f>'Participants &amp; WSBA Membership'!$B$85</c:f>
              <c:strCache>
                <c:ptCount val="1"/>
                <c:pt idx="0">
                  <c:v>American Indian/Native American/Alaskan 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Membership'!$B$86:$B$87</c15:sqref>
                  </c15:fullRef>
                </c:ext>
              </c:extLst>
              <c:f>'Participants &amp; WSBA Membership'!$B$87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C0-4464-A34B-E5B43F8B8A96}"/>
            </c:ext>
          </c:extLst>
        </c:ser>
        <c:ser>
          <c:idx val="2"/>
          <c:order val="6"/>
          <c:tx>
            <c:strRef>
              <c:f>'Participants &amp; WSBA Membership'!$D$85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Membership'!$D$86:$D$87</c15:sqref>
                  </c15:fullRef>
                </c:ext>
              </c:extLst>
              <c:f>'Participants &amp; WSBA Membership'!$D$87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C0-4464-A34B-E5B43F8B8A96}"/>
            </c:ext>
          </c:extLst>
        </c:ser>
        <c:ser>
          <c:idx val="7"/>
          <c:order val="7"/>
          <c:tx>
            <c:strRef>
              <c:f>'Participants &amp; WSBA Membership'!$I$85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Membership'!$I$86:$I$87</c15:sqref>
                  </c15:fullRef>
                </c:ext>
              </c:extLst>
              <c:f>'Participants &amp; WSBA Membership'!$I$87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C0-4464-A34B-E5B43F8B8A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7862488"/>
        <c:axId val="647864128"/>
      </c:barChart>
      <c:catAx>
        <c:axId val="647862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4128"/>
        <c:crosses val="autoZero"/>
        <c:auto val="1"/>
        <c:lblAlgn val="ctr"/>
        <c:lblOffset val="100"/>
        <c:noMultiLvlLbl val="0"/>
      </c:catAx>
      <c:valAx>
        <c:axId val="647864128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0855154255764663"/>
          <c:y val="0.18542195010088064"/>
          <c:w val="0.27770275411942325"/>
          <c:h val="0.641615510100837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BIPOC Representation in WSBA Membership</a:t>
            </a:r>
            <a:endParaRPr lang="en-US" sz="2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2.1147235881430946E-2"/>
          <c:y val="3.6902157896885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3392713399965E-2"/>
          <c:y val="0.12836124291606266"/>
          <c:w val="0.64542454574654984"/>
          <c:h val="0.672661342947979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'Participants &amp; WSBA Membership'!$C$85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Membership'!$C$86:$C$87</c15:sqref>
                  </c15:fullRef>
                </c:ext>
              </c:extLst>
              <c:f>'Participants &amp; WSBA Membership'!$C$86</c:f>
              <c:numCache>
                <c:formatCode>#,##0</c:formatCode>
                <c:ptCount val="1"/>
                <c:pt idx="0">
                  <c:v>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B-4C50-AC40-CC3011DAD7CA}"/>
            </c:ext>
          </c:extLst>
        </c:ser>
        <c:ser>
          <c:idx val="6"/>
          <c:order val="1"/>
          <c:tx>
            <c:strRef>
              <c:f>'Participants &amp; WSBA Membership'!$H$85</c:f>
              <c:strCache>
                <c:ptCount val="1"/>
                <c:pt idx="0">
                  <c:v>Pacific Islander/Native Hawaiian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Membership'!$H$86:$H$87</c15:sqref>
                  </c15:fullRef>
                </c:ext>
              </c:extLst>
              <c:f>'Participants &amp; WSBA Membership'!$H$86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DB-4C50-AC40-CC3011DAD7CA}"/>
            </c:ext>
          </c:extLst>
        </c:ser>
        <c:ser>
          <c:idx val="3"/>
          <c:order val="2"/>
          <c:tx>
            <c:strRef>
              <c:f>'Participants &amp; WSBA Membership'!$E$85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Membership'!$E$86:$E$87</c15:sqref>
                  </c15:fullRef>
                </c:ext>
              </c:extLst>
              <c:f>'Participants &amp; WSBA Membership'!$E$86</c:f>
              <c:numCache>
                <c:formatCode>#,##0</c:formatCode>
                <c:ptCount val="1"/>
                <c:pt idx="0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DB-4C50-AC40-CC3011DAD7CA}"/>
            </c:ext>
          </c:extLst>
        </c:ser>
        <c:ser>
          <c:idx val="5"/>
          <c:order val="3"/>
          <c:tx>
            <c:strRef>
              <c:f>'Participants &amp; WSBA Membership'!$G$85</c:f>
              <c:strCache>
                <c:ptCount val="1"/>
                <c:pt idx="0">
                  <c:v>Middle Eastern descent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Membership'!$G$86:$G$87</c15:sqref>
                  </c15:fullRef>
                </c:ext>
              </c:extLst>
              <c:f>'Participants &amp; WSBA Membership'!$G$86</c:f>
              <c:numCache>
                <c:formatCode>#,##0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DB-4C50-AC40-CC3011DAD7CA}"/>
            </c:ext>
          </c:extLst>
        </c:ser>
        <c:ser>
          <c:idx val="4"/>
          <c:order val="4"/>
          <c:tx>
            <c:strRef>
              <c:f>'Participants &amp; WSBA Membership'!$F$85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Membership'!$F$86:$F$87</c15:sqref>
                  </c15:fullRef>
                </c:ext>
              </c:extLst>
              <c:f>'Participants &amp; WSBA Membership'!$F$86</c:f>
              <c:numCache>
                <c:formatCode>#,##0</c:formatCode>
                <c:ptCount val="1"/>
                <c:pt idx="0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B-4C50-AC40-CC3011DAD7CA}"/>
            </c:ext>
          </c:extLst>
        </c:ser>
        <c:ser>
          <c:idx val="0"/>
          <c:order val="5"/>
          <c:tx>
            <c:strRef>
              <c:f>'Participants &amp; WSBA Membership'!$B$85</c:f>
              <c:strCache>
                <c:ptCount val="1"/>
                <c:pt idx="0">
                  <c:v>American Indian/Native American/Alaskan 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Membership'!$B$86:$B$87</c15:sqref>
                  </c15:fullRef>
                </c:ext>
              </c:extLst>
              <c:f>'Participants &amp; WSBA Membership'!$B$86</c:f>
              <c:numCache>
                <c:formatCode>#,##0</c:formatCode>
                <c:ptCount val="1"/>
                <c:pt idx="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B-4C50-AC40-CC3011DAD7CA}"/>
            </c:ext>
          </c:extLst>
        </c:ser>
        <c:ser>
          <c:idx val="2"/>
          <c:order val="6"/>
          <c:tx>
            <c:strRef>
              <c:f>'Participants &amp; WSBA Membership'!$D$85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Membership'!$D$86:$D$87</c15:sqref>
                  </c15:fullRef>
                </c:ext>
              </c:extLst>
              <c:f>'Participants &amp; WSBA Membership'!$D$86</c:f>
              <c:numCache>
                <c:formatCode>#,##0</c:formatCode>
                <c:ptCount val="1"/>
                <c:pt idx="0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B-4C50-AC40-CC3011DAD7CA}"/>
            </c:ext>
          </c:extLst>
        </c:ser>
        <c:ser>
          <c:idx val="7"/>
          <c:order val="7"/>
          <c:tx>
            <c:strRef>
              <c:f>'Participants &amp; WSBA Membership'!$I$85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Membership'!$A$86</c:f>
              <c:strCache>
                <c:ptCount val="1"/>
                <c:pt idx="0">
                  <c:v>WSBA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Membership'!$I$86:$I$87</c15:sqref>
                  </c15:fullRef>
                </c:ext>
              </c:extLst>
              <c:f>'Participants &amp; WSBA Membership'!$I$86</c:f>
              <c:numCache>
                <c:formatCode>#,##0</c:formatCode>
                <c:ptCount val="1"/>
                <c:pt idx="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DB-4C50-AC40-CC3011DAD7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7862488"/>
        <c:axId val="647864128"/>
      </c:barChart>
      <c:catAx>
        <c:axId val="647862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4128"/>
        <c:crosses val="autoZero"/>
        <c:auto val="1"/>
        <c:lblAlgn val="ctr"/>
        <c:lblOffset val="100"/>
        <c:noMultiLvlLbl val="0"/>
      </c:catAx>
      <c:valAx>
        <c:axId val="64786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Members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19970900071312"/>
          <c:y val="0.37187495842198842"/>
          <c:w val="0.3210545876763567"/>
          <c:h val="0.3561093411091415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solidFill>
                  <a:schemeClr val="bg1">
                    <a:lumMod val="50000"/>
                  </a:schemeClr>
                </a:solidFill>
                <a:effectLst/>
              </a:rPr>
              <a:t>Representation in CPD's BIPOC Forums</a:t>
            </a:r>
            <a:endParaRPr lang="en-US" sz="20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2.3261959469574038E-2"/>
          <c:y val="3.884437673356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3392713399965E-2"/>
          <c:y val="0.12836124291606266"/>
          <c:w val="0.64542454574654984"/>
          <c:h val="0.672661342947979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'Participants &amp; WSBA Membership'!$C$85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Membership'!$C$86:$C$87</c15:sqref>
                  </c15:fullRef>
                </c:ext>
              </c:extLst>
              <c:f>'Participants &amp; WSBA Membership'!$C$87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C-4796-BA3F-F717E8346F8A}"/>
            </c:ext>
          </c:extLst>
        </c:ser>
        <c:ser>
          <c:idx val="6"/>
          <c:order val="1"/>
          <c:tx>
            <c:strRef>
              <c:f>'Participants &amp; WSBA Membership'!$H$85</c:f>
              <c:strCache>
                <c:ptCount val="1"/>
                <c:pt idx="0">
                  <c:v>Pacific Islander/Native Hawaiian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Membership'!$H$86:$H$87</c15:sqref>
                  </c15:fullRef>
                </c:ext>
              </c:extLst>
              <c:f>'Participants &amp; WSBA Membership'!$H$87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42C-4796-BA3F-F717E8346F8A}"/>
            </c:ext>
          </c:extLst>
        </c:ser>
        <c:ser>
          <c:idx val="3"/>
          <c:order val="2"/>
          <c:tx>
            <c:strRef>
              <c:f>'Participants &amp; WSBA Membership'!$E$85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Membership'!$E$86:$E$87</c15:sqref>
                  </c15:fullRef>
                </c:ext>
              </c:extLst>
              <c:f>'Participants &amp; WSBA Membership'!$E$87</c:f>
              <c:numCache>
                <c:formatCode>#,##0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C-4796-BA3F-F717E8346F8A}"/>
            </c:ext>
          </c:extLst>
        </c:ser>
        <c:ser>
          <c:idx val="5"/>
          <c:order val="3"/>
          <c:tx>
            <c:strRef>
              <c:f>'Participants &amp; WSBA Membership'!$G$85</c:f>
              <c:strCache>
                <c:ptCount val="1"/>
                <c:pt idx="0">
                  <c:v>Middle Eastern descent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Membership'!$G$86:$G$87</c15:sqref>
                  </c15:fullRef>
                </c:ext>
              </c:extLst>
              <c:f>'Participants &amp; WSBA Membership'!$G$87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B42C-4796-BA3F-F717E8346F8A}"/>
            </c:ext>
          </c:extLst>
        </c:ser>
        <c:ser>
          <c:idx val="4"/>
          <c:order val="4"/>
          <c:tx>
            <c:strRef>
              <c:f>'Participants &amp; WSBA Membership'!$F$85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Membership'!$F$86:$F$87</c15:sqref>
                  </c15:fullRef>
                </c:ext>
              </c:extLst>
              <c:f>'Participants &amp; WSBA Membership'!$F$87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C-4796-BA3F-F717E8346F8A}"/>
            </c:ext>
          </c:extLst>
        </c:ser>
        <c:ser>
          <c:idx val="0"/>
          <c:order val="5"/>
          <c:tx>
            <c:strRef>
              <c:f>'Participants &amp; WSBA Membership'!$B$85</c:f>
              <c:strCache>
                <c:ptCount val="1"/>
                <c:pt idx="0">
                  <c:v>American Indian/Native American/Alaskan 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Membership'!$B$86:$B$87</c15:sqref>
                  </c15:fullRef>
                </c:ext>
              </c:extLst>
              <c:f>'Participants &amp; WSBA Membership'!$B$87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C-4796-BA3F-F717E8346F8A}"/>
            </c:ext>
          </c:extLst>
        </c:ser>
        <c:ser>
          <c:idx val="2"/>
          <c:order val="6"/>
          <c:tx>
            <c:strRef>
              <c:f>'Participants &amp; WSBA Membership'!$D$85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Membership'!$D$86:$D$87</c15:sqref>
                  </c15:fullRef>
                </c:ext>
              </c:extLst>
              <c:f>'Participants &amp; WSBA Membership'!$D$87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2C-4796-BA3F-F717E8346F8A}"/>
            </c:ext>
          </c:extLst>
        </c:ser>
        <c:ser>
          <c:idx val="7"/>
          <c:order val="7"/>
          <c:tx>
            <c:strRef>
              <c:f>'Participants &amp; WSBA Membership'!$I$85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'Participants &amp; WSBA Membership'!$A$86:$A$87</c15:sqref>
                  </c15:fullRef>
                </c:ext>
              </c:extLst>
              <c:f>'Participants &amp; WSBA Membership'!$A$87</c:f>
              <c:strCache>
                <c:ptCount val="1"/>
                <c:pt idx="0">
                  <c:v>Forum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'Participants &amp; WSBA Membership'!$I$86:$I$87</c15:sqref>
                  </c15:fullRef>
                </c:ext>
              </c:extLst>
              <c:f>'Participants &amp; WSBA Membership'!$I$87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2C-4796-BA3F-F717E8346F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7862488"/>
        <c:axId val="647864128"/>
      </c:barChart>
      <c:catAx>
        <c:axId val="647862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4128"/>
        <c:crosses val="autoZero"/>
        <c:auto val="1"/>
        <c:lblAlgn val="ctr"/>
        <c:lblOffset val="100"/>
        <c:noMultiLvlLbl val="0"/>
      </c:catAx>
      <c:valAx>
        <c:axId val="64786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6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19970900071312"/>
          <c:y val="0.37187495842198842"/>
          <c:w val="0.3210545876763567"/>
          <c:h val="0.3561093411091415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>
                    <a:lumMod val="50000"/>
                    <a:lumOff val="50000"/>
                  </a:schemeClr>
                </a:solidFill>
              </a:rPr>
              <a:t>Racial/Ethnic Distribution of Forum Participants</a:t>
            </a:r>
            <a:r>
              <a:rPr lang="en-US" sz="20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Across All Sessions</a:t>
            </a:r>
            <a:endParaRPr lang="en-US" sz="200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3.2913137042703794E-2"/>
          <c:y val="4.0130420707423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81512067089175E-2"/>
          <c:y val="0.14071948953252694"/>
          <c:w val="0.51154010626720436"/>
          <c:h val="0.72672002006900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7030A0"/>
                  </a:gs>
                  <a:gs pos="23000">
                    <a:srgbClr val="5F2888"/>
                  </a:gs>
                  <a:gs pos="54000">
                    <a:srgbClr val="3A1953"/>
                  </a:gs>
                  <a:gs pos="100000">
                    <a:srgbClr val="321547"/>
                  </a:gs>
                </a:gsLst>
                <a:lin ang="189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79-4A20-834A-CA86D64644A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</a:schemeClr>
                  </a:gs>
                  <a:gs pos="60000">
                    <a:srgbClr val="213315"/>
                  </a:gs>
                  <a:gs pos="100000">
                    <a:srgbClr val="1D2C12"/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979-4A20-834A-CA86D64644A8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1">
                      <a:lumMod val="75000"/>
                    </a:schemeClr>
                  </a:gs>
                  <a:gs pos="43000">
                    <a:schemeClr val="accent1">
                      <a:lumMod val="50000"/>
                    </a:schemeClr>
                  </a:gs>
                  <a:gs pos="100000">
                    <a:srgbClr val="182B4C"/>
                  </a:gs>
                </a:gsLst>
                <a:lin ang="81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79-4A20-834A-CA86D64644A8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512507"/>
                  </a:gs>
                  <a:gs pos="39000">
                    <a:srgbClr val="C55A11"/>
                  </a:gs>
                  <a:gs pos="100000">
                    <a:schemeClr val="accent2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979-4A20-834A-CA86D64644A8}"/>
              </c:ext>
            </c:extLst>
          </c:dPt>
          <c:dPt>
            <c:idx val="4"/>
            <c:bubble3D val="0"/>
            <c:spPr>
              <a:gradFill>
                <a:gsLst>
                  <a:gs pos="0">
                    <a:schemeClr val="bg2">
                      <a:lumMod val="25000"/>
                    </a:schemeClr>
                  </a:gs>
                  <a:gs pos="53000">
                    <a:schemeClr val="bg2">
                      <a:lumMod val="50000"/>
                    </a:schemeClr>
                  </a:gs>
                  <a:gs pos="80000">
                    <a:schemeClr val="bg2">
                      <a:lumMod val="75000"/>
                    </a:schemeClr>
                  </a:gs>
                  <a:gs pos="100000">
                    <a:schemeClr val="bg2">
                      <a:lumMod val="90000"/>
                    </a:schemeClr>
                  </a:gs>
                </a:gsLst>
                <a:lin ang="27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79-4A20-834A-CA86D64644A8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0">
                    <a:srgbClr val="580000"/>
                  </a:gs>
                  <a:gs pos="31000">
                    <a:srgbClr val="7E0000"/>
                  </a:gs>
                  <a:gs pos="100000">
                    <a:srgbClr val="C00000"/>
                  </a:gs>
                </a:gsLst>
                <a:lin ang="27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979-4A20-834A-CA86D64644A8}"/>
              </c:ext>
            </c:extLst>
          </c:dPt>
          <c:dPt>
            <c:idx val="6"/>
            <c:bubble3D val="0"/>
            <c:spPr>
              <a:gradFill flip="none" rotWithShape="1">
                <a:gsLst>
                  <a:gs pos="0">
                    <a:schemeClr val="accent1">
                      <a:lumMod val="75000"/>
                    </a:schemeClr>
                  </a:gs>
                  <a:gs pos="37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>
                      <a:lumMod val="40000"/>
                      <a:lumOff val="6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79-4A20-834A-CA86D6464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Participants Data'!$H$39:$H$45</c:f>
              <c:strCache>
                <c:ptCount val="6"/>
                <c:pt idx="0">
                  <c:v>Black/African American/African descent</c:v>
                </c:pt>
                <c:pt idx="1">
                  <c:v>Hispanic / Latinx / Latino / Latina</c:v>
                </c:pt>
                <c:pt idx="2">
                  <c:v>Asian/Asian American</c:v>
                </c:pt>
                <c:pt idx="3">
                  <c:v>American Indian/Alaska Native</c:v>
                </c:pt>
                <c:pt idx="4">
                  <c:v>Not Specified</c:v>
                </c:pt>
                <c:pt idx="5">
                  <c:v>Biracial/Multiracial</c:v>
                </c:pt>
              </c:strCache>
            </c:strRef>
          </c:cat>
          <c:val>
            <c:numRef>
              <c:f>'All Participants Data'!$I$39:$I$45</c:f>
              <c:numCache>
                <c:formatCode>General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9-4A20-834A-CA86D64644A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3566269856078417"/>
          <c:y val="0.3471603698508049"/>
          <c:w val="0.32296831188784331"/>
          <c:h val="0.2541258087370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Quarter 1 Forum Participants by Race/Ethnicity</a:t>
            </a:r>
          </a:p>
        </c:rich>
      </c:tx>
      <c:layout>
        <c:manualLayout>
          <c:xMode val="edge"/>
          <c:yMode val="edge"/>
          <c:x val="2.1358629802532239E-2"/>
          <c:y val="1.9993746050693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'Q1 Participant Data'!$E$67</c:f>
              <c:strCache>
                <c:ptCount val="1"/>
                <c:pt idx="0">
                  <c:v>Total Participant Counts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5-4DCF-A330-7BF6F5A83C8D}"/>
              </c:ext>
            </c:extLst>
          </c:dPt>
          <c:dPt>
            <c:idx val="1"/>
            <c:bubble3D val="0"/>
            <c:spPr>
              <a:solidFill>
                <a:srgbClr val="3E1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B5-4DCF-A330-7BF6F5A83C8D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CF-4CDA-B7CA-D7F4D70121B1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CF-4CDA-B7CA-D7F4D70121B1}"/>
              </c:ext>
            </c:extLst>
          </c:dPt>
          <c:dLbls>
            <c:numFmt formatCode="_(* #,##0_);_(* \(#,##0\);_(* &quot;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 Participant Data'!$D$68:$D$71</c:f>
              <c:strCache>
                <c:ptCount val="4"/>
                <c:pt idx="0">
                  <c:v>Black/African American/African descent</c:v>
                </c:pt>
                <c:pt idx="1">
                  <c:v>Hispanic/Latinx/Latino/Latina</c:v>
                </c:pt>
                <c:pt idx="2">
                  <c:v>Asian/Asian American</c:v>
                </c:pt>
                <c:pt idx="3">
                  <c:v>Biracial/Multiracial</c:v>
                </c:pt>
              </c:strCache>
            </c:strRef>
          </c:cat>
          <c:val>
            <c:numRef>
              <c:f>'Q1 Participant Data'!$E$68:$E$71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F-4CDA-B7CA-D7F4D70121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911400590894"/>
          <c:y val="0.35828119453194907"/>
          <c:w val="0.34989371614947695"/>
          <c:h val="0.34614290923567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 Professional Roles by Race/Ethnicity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39498793997107E-2"/>
          <c:y val="0.14224608287600413"/>
          <c:w val="0.88894062818454411"/>
          <c:h val="0.702270170774107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 Participant Data'!$D$102</c:f>
              <c:strCache>
                <c:ptCount val="1"/>
                <c:pt idx="0">
                  <c:v>Biracial/Multiracial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Data'!$E$102:$H$102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A-4AD2-8A59-1CD175CA5DCC}"/>
            </c:ext>
          </c:extLst>
        </c:ser>
        <c:ser>
          <c:idx val="1"/>
          <c:order val="1"/>
          <c:tx>
            <c:strRef>
              <c:f>'Q1 Participant Data'!$D$103</c:f>
              <c:strCache>
                <c:ptCount val="1"/>
                <c:pt idx="0">
                  <c:v>Asian/Asian American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Data'!$E$103:$H$103</c:f>
              <c:numCache>
                <c:formatCode>General</c:formatCode>
                <c:ptCount val="4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A-4AD2-8A59-1CD175CA5DCC}"/>
            </c:ext>
          </c:extLst>
        </c:ser>
        <c:ser>
          <c:idx val="2"/>
          <c:order val="2"/>
          <c:tx>
            <c:strRef>
              <c:f>'Q1 Participant Data'!$D$104</c:f>
              <c:strCache>
                <c:ptCount val="1"/>
                <c:pt idx="0">
                  <c:v>Hispanic/Latinx/Latino/Latina</c:v>
                </c:pt>
              </c:strCache>
            </c:strRef>
          </c:tx>
          <c:spPr>
            <a:solidFill>
              <a:srgbClr val="FAF650"/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Data'!$E$104:$H$104</c:f>
              <c:numCache>
                <c:formatCode>General</c:formatCode>
                <c:ptCount val="4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A-4AD2-8A59-1CD175CA5DCC}"/>
            </c:ext>
          </c:extLst>
        </c:ser>
        <c:ser>
          <c:idx val="3"/>
          <c:order val="3"/>
          <c:tx>
            <c:strRef>
              <c:f>'Q1 Participant Data'!$D$105</c:f>
              <c:strCache>
                <c:ptCount val="1"/>
                <c:pt idx="0">
                  <c:v>Black/African American/African descent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Data'!$E$105:$H$105</c:f>
              <c:numCache>
                <c:formatCode>General</c:formatCode>
                <c:ptCount val="4"/>
                <c:pt idx="0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A-4AD2-8A59-1CD175CA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431984"/>
        <c:axId val="479471256"/>
      </c:barChart>
      <c:catAx>
        <c:axId val="57643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71256"/>
        <c:crosses val="autoZero"/>
        <c:auto val="1"/>
        <c:lblAlgn val="ctr"/>
        <c:lblOffset val="100"/>
        <c:noMultiLvlLbl val="0"/>
      </c:catAx>
      <c:valAx>
        <c:axId val="479471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76621047499651"/>
          <c:y val="0.89069229982615816"/>
          <c:w val="0.6755579596190644"/>
          <c:h val="4.8701639567781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 Professional Roles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839716298067767E-2"/>
          <c:y val="0.14539315387851112"/>
          <c:w val="0.88549871573133365"/>
          <c:h val="0.78676022269301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85F66"/>
                </a:gs>
                <a:gs pos="68000">
                  <a:srgbClr val="3DBDC3"/>
                </a:gs>
                <a:gs pos="86000">
                  <a:srgbClr val="ACDDE4"/>
                </a:gs>
                <a:gs pos="100000">
                  <a:srgbClr val="B9FFFF"/>
                </a:gs>
              </a:gsLst>
              <a:lin ang="81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 Participant Data'!$E$101:$H$101</c:f>
              <c:strCache>
                <c:ptCount val="4"/>
                <c:pt idx="0">
                  <c:v>Attorney</c:v>
                </c:pt>
                <c:pt idx="1">
                  <c:v>Support Staff</c:v>
                </c:pt>
                <c:pt idx="2">
                  <c:v>Social Worker</c:v>
                </c:pt>
                <c:pt idx="3">
                  <c:v>Other*</c:v>
                </c:pt>
              </c:strCache>
            </c:strRef>
          </c:cat>
          <c:val>
            <c:numRef>
              <c:f>'Q1 Participant Data'!$E$110:$H$110</c:f>
              <c:numCache>
                <c:formatCode>General</c:formatCode>
                <c:ptCount val="4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4-4BD9-BECF-49C9B506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2874456"/>
        <c:axId val="592873144"/>
      </c:barChart>
      <c:catAx>
        <c:axId val="592874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3144"/>
        <c:crosses val="autoZero"/>
        <c:auto val="1"/>
        <c:lblAlgn val="ctr"/>
        <c:lblOffset val="100"/>
        <c:noMultiLvlLbl val="0"/>
      </c:catAx>
      <c:valAx>
        <c:axId val="592873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aseline="0">
                <a:solidFill>
                  <a:schemeClr val="bg2">
                    <a:lumMod val="50000"/>
                  </a:schemeClr>
                </a:solidFill>
              </a:rPr>
              <a:t>Discussion Group Responses</a:t>
            </a:r>
            <a:endParaRPr lang="en-US" sz="2800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1.5124378109452736E-2"/>
          <c:y val="1.7969464644370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0105232173081"/>
          <c:y val="0.13117709190390722"/>
          <c:w val="0.78760167537469028"/>
          <c:h val="0.65858017175695382"/>
        </c:manualLayout>
      </c:layout>
      <c:bubbleChart>
        <c:varyColors val="0"/>
        <c:ser>
          <c:idx val="1"/>
          <c:order val="1"/>
          <c:tx>
            <c:v>Black</c:v>
          </c:tx>
          <c:spPr>
            <a:solidFill>
              <a:srgbClr val="7030A0">
                <a:alpha val="75000"/>
              </a:srgb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Data'!$D$17:$D$31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Data'!$B$17:$B$31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bubbleSize>
            <c:numRef>
              <c:f>'Q1 Response Data'!$Q$17:$Q$31</c:f>
              <c:numCache>
                <c:formatCode>0.0</c:formatCode>
                <c:ptCount val="15"/>
                <c:pt idx="0">
                  <c:v>3.3571428571428572</c:v>
                </c:pt>
                <c:pt idx="1">
                  <c:v>4.083333333333333</c:v>
                </c:pt>
                <c:pt idx="2">
                  <c:v>3.1666666666666665</c:v>
                </c:pt>
                <c:pt idx="3">
                  <c:v>3.5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4.75</c:v>
                </c:pt>
                <c:pt idx="12">
                  <c:v>3.5</c:v>
                </c:pt>
                <c:pt idx="13">
                  <c:v>5</c:v>
                </c:pt>
                <c:pt idx="14">
                  <c:v>4.666666666666667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437-43EF-8602-61D9CBA96D4A}"/>
            </c:ext>
          </c:extLst>
        </c:ser>
        <c:ser>
          <c:idx val="2"/>
          <c:order val="2"/>
          <c:tx>
            <c:v>Latinx</c:v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773934800206106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0-4693-8B1A-3591B8F80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Data'!$D$32:$D$46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Data'!$B$32:$B$46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bubbleSize>
            <c:numRef>
              <c:f>'Q1 Response Data'!$Q$32:$Q$46</c:f>
              <c:numCache>
                <c:formatCode>0.0</c:formatCode>
                <c:ptCount val="15"/>
                <c:pt idx="0">
                  <c:v>3.875</c:v>
                </c:pt>
                <c:pt idx="1">
                  <c:v>4.333333333333333</c:v>
                </c:pt>
                <c:pt idx="2">
                  <c:v>4</c:v>
                </c:pt>
                <c:pt idx="3">
                  <c:v>3.5</c:v>
                </c:pt>
                <c:pt idx="4">
                  <c:v>1.125</c:v>
                </c:pt>
                <c:pt idx="5">
                  <c:v>4.75</c:v>
                </c:pt>
                <c:pt idx="6">
                  <c:v>3</c:v>
                </c:pt>
                <c:pt idx="7">
                  <c:v>4</c:v>
                </c:pt>
                <c:pt idx="8">
                  <c:v>4.5</c:v>
                </c:pt>
                <c:pt idx="9">
                  <c:v>4.375</c:v>
                </c:pt>
                <c:pt idx="10">
                  <c:v>4.5</c:v>
                </c:pt>
                <c:pt idx="11">
                  <c:v>4</c:v>
                </c:pt>
                <c:pt idx="12">
                  <c:v>2.6666666666666665</c:v>
                </c:pt>
                <c:pt idx="13">
                  <c:v>3.75</c:v>
                </c:pt>
                <c:pt idx="14">
                  <c:v>3.25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8437-43EF-8602-61D9CBA96D4A}"/>
            </c:ext>
          </c:extLst>
        </c:ser>
        <c:ser>
          <c:idx val="3"/>
          <c:order val="3"/>
          <c:tx>
            <c:v>Asian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Data'!$D$2:$D$16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Data'!$B$2:$B$16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yVal>
          <c:bubbleSize>
            <c:numRef>
              <c:f>'Q1 Response Data'!$Q$2:$Q$16</c:f>
              <c:numCache>
                <c:formatCode>0.0</c:formatCode>
                <c:ptCount val="15"/>
                <c:pt idx="0">
                  <c:v>3.3333333333333335</c:v>
                </c:pt>
                <c:pt idx="1">
                  <c:v>4</c:v>
                </c:pt>
                <c:pt idx="2">
                  <c:v>4.666666666666667</c:v>
                </c:pt>
                <c:pt idx="3">
                  <c:v>4.666666666666667</c:v>
                </c:pt>
                <c:pt idx="4">
                  <c:v>3</c:v>
                </c:pt>
                <c:pt idx="5">
                  <c:v>4.666666666666667</c:v>
                </c:pt>
                <c:pt idx="6">
                  <c:v>4</c:v>
                </c:pt>
                <c:pt idx="7">
                  <c:v>5</c:v>
                </c:pt>
                <c:pt idx="8">
                  <c:v>4.666666666666667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8437-43EF-8602-61D9CBA96D4A}"/>
            </c:ext>
          </c:extLst>
        </c:ser>
        <c:ser>
          <c:idx val="4"/>
          <c:order val="4"/>
          <c:tx>
            <c:v>Multiracial</c:v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6906259965167961E-2"/>
                  <c:y val="-8.98473232218542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50-4693-8B1A-3591B8F80AB5}"/>
                </c:ext>
              </c:extLst>
            </c:dLbl>
            <c:dLbl>
              <c:idx val="6"/>
              <c:layout>
                <c:manualLayout>
                  <c:x val="-3.106838864768072E-2"/>
                  <c:y val="-7.1877858577483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0-4693-8B1A-3591B8F80AB5}"/>
                </c:ext>
              </c:extLst>
            </c:dLbl>
            <c:dLbl>
              <c:idx val="7"/>
              <c:layout>
                <c:manualLayout>
                  <c:x val="-3.0729634263006844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50-4693-8B1A-3591B8F80AB5}"/>
                </c:ext>
              </c:extLst>
            </c:dLbl>
            <c:dLbl>
              <c:idx val="12"/>
              <c:layout>
                <c:manualLayout>
                  <c:x val="-3.07296342630069E-2"/>
                  <c:y val="-1.796946464437085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0-4693-8B1A-3591B8F80AB5}"/>
                </c:ext>
              </c:extLst>
            </c:dLbl>
            <c:dLbl>
              <c:idx val="13"/>
              <c:layout>
                <c:manualLayout>
                  <c:x val="-2.9782115436505045E-2"/>
                  <c:y val="-7.1877858577483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0-4693-8B1A-3591B8F80AB5}"/>
                </c:ext>
              </c:extLst>
            </c:dLbl>
            <c:dLbl>
              <c:idx val="14"/>
              <c:layout>
                <c:manualLayout>
                  <c:x val="-2.7346321779870973E-2"/>
                  <c:y val="-5.39083939331125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50-4693-8B1A-3591B8F80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'Q1 Response Data'!$D$47:$D$61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-1</c:v>
                </c:pt>
                <c:pt idx="4">
                  <c:v>-2</c:v>
                </c:pt>
                <c:pt idx="5">
                  <c:v>4</c:v>
                </c:pt>
                <c:pt idx="6">
                  <c:v>-3</c:v>
                </c:pt>
                <c:pt idx="7">
                  <c:v>-4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-5</c:v>
                </c:pt>
                <c:pt idx="12">
                  <c:v>-6</c:v>
                </c:pt>
                <c:pt idx="13">
                  <c:v>-7</c:v>
                </c:pt>
                <c:pt idx="14">
                  <c:v>-8</c:v>
                </c:pt>
              </c:numCache>
            </c:numRef>
          </c:xVal>
          <c:yVal>
            <c:numRef>
              <c:f>'Q1 Response Data'!$B$47:$B$61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bubbleSize>
            <c:numRef>
              <c:f>'Q1 Response Data'!$Q$47:$Q$61</c:f>
              <c:numCache>
                <c:formatCode>0.0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5</c:v>
                </c:pt>
                <c:pt idx="9">
                  <c:v>4</c:v>
                </c:pt>
                <c:pt idx="10">
                  <c:v>4.5</c:v>
                </c:pt>
                <c:pt idx="11">
                  <c:v>2.6666666666666665</c:v>
                </c:pt>
                <c:pt idx="12">
                  <c:v>1.6666666666666667</c:v>
                </c:pt>
                <c:pt idx="13">
                  <c:v>1.5</c:v>
                </c:pt>
                <c:pt idx="14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8437-43EF-8602-61D9CBA96D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65"/>
        <c:showNegBubbles val="0"/>
        <c:axId val="619363104"/>
        <c:axId val="619369664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tx>
                  <c:v>All Groups</c:v>
                </c:tx>
                <c:spPr>
                  <a:solidFill>
                    <a:srgbClr val="C00000">
                      <a:alpha val="65000"/>
                    </a:srgb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'Q1 Response Data'!$D$62:$D$76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7</c:v>
                      </c:pt>
                      <c:pt idx="1">
                        <c:v>6</c:v>
                      </c:pt>
                      <c:pt idx="2">
                        <c:v>5</c:v>
                      </c:pt>
                      <c:pt idx="3">
                        <c:v>-1</c:v>
                      </c:pt>
                      <c:pt idx="4">
                        <c:v>-2</c:v>
                      </c:pt>
                      <c:pt idx="5">
                        <c:v>4</c:v>
                      </c:pt>
                      <c:pt idx="6">
                        <c:v>-3</c:v>
                      </c:pt>
                      <c:pt idx="7">
                        <c:v>-4</c:v>
                      </c:pt>
                      <c:pt idx="8">
                        <c:v>3</c:v>
                      </c:pt>
                      <c:pt idx="9">
                        <c:v>2</c:v>
                      </c:pt>
                      <c:pt idx="10">
                        <c:v>1</c:v>
                      </c:pt>
                      <c:pt idx="11">
                        <c:v>-5</c:v>
                      </c:pt>
                      <c:pt idx="12">
                        <c:v>-6</c:v>
                      </c:pt>
                      <c:pt idx="13">
                        <c:v>-7</c:v>
                      </c:pt>
                      <c:pt idx="14">
                        <c:v>-8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'Q1 Response Data'!$B$62:$B$76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5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'Q1 Response Data'!$Q$62:$Q$76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3.7647058823529411</c:v>
                      </c:pt>
                      <c:pt idx="1">
                        <c:v>4.3214285714285712</c:v>
                      </c:pt>
                      <c:pt idx="2">
                        <c:v>3.9285714285714284</c:v>
                      </c:pt>
                      <c:pt idx="3">
                        <c:v>3.4333333333333331</c:v>
                      </c:pt>
                      <c:pt idx="4">
                        <c:v>1.875</c:v>
                      </c:pt>
                      <c:pt idx="5">
                        <c:v>4.8</c:v>
                      </c:pt>
                      <c:pt idx="6">
                        <c:v>2.9</c:v>
                      </c:pt>
                      <c:pt idx="7">
                        <c:v>3.6</c:v>
                      </c:pt>
                      <c:pt idx="8">
                        <c:v>4.7272727272727275</c:v>
                      </c:pt>
                      <c:pt idx="9">
                        <c:v>3.9375</c:v>
                      </c:pt>
                      <c:pt idx="10">
                        <c:v>4.5</c:v>
                      </c:pt>
                      <c:pt idx="11">
                        <c:v>4.1428571428571432</c:v>
                      </c:pt>
                      <c:pt idx="12">
                        <c:v>2.7777777777777777</c:v>
                      </c:pt>
                      <c:pt idx="13">
                        <c:v>3.5</c:v>
                      </c:pt>
                      <c:pt idx="14">
                        <c:v>3.1818181818181817</c:v>
                      </c:pt>
                    </c:numCache>
                  </c:numRef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4-8437-43EF-8602-61D9CBA96D4A}"/>
                  </c:ext>
                </c:extLst>
              </c15:ser>
            </c15:filteredBubbleSeries>
          </c:ext>
        </c:extLst>
      </c:bubbleChart>
      <c:valAx>
        <c:axId val="619363104"/>
        <c:scaling>
          <c:orientation val="minMax"/>
          <c:max val="8"/>
          <c:min val="-9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19369664"/>
        <c:crosses val="autoZero"/>
        <c:crossBetween val="midCat"/>
      </c:valAx>
      <c:valAx>
        <c:axId val="619369664"/>
        <c:scaling>
          <c:orientation val="minMax"/>
          <c:min val="0.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1936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409575</xdr:colOff>
      <xdr:row>0</xdr:row>
      <xdr:rowOff>142875</xdr:rowOff>
    </xdr:from>
    <xdr:to>
      <xdr:col>13</xdr:col>
      <xdr:colOff>595314</xdr:colOff>
      <xdr:row>27</xdr:row>
      <xdr:rowOff>80964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E4AA20-4225-4A55-A7CD-3C5F7602F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238125</xdr:colOff>
      <xdr:row>0</xdr:row>
      <xdr:rowOff>133350</xdr:rowOff>
    </xdr:from>
    <xdr:to>
      <xdr:col>28</xdr:col>
      <xdr:colOff>423863</xdr:colOff>
      <xdr:row>23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0FDC2E-093E-4633-8AE2-C0CD8472D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28</xdr:row>
      <xdr:rowOff>47625</xdr:rowOff>
    </xdr:from>
    <xdr:to>
      <xdr:col>14</xdr:col>
      <xdr:colOff>604839</xdr:colOff>
      <xdr:row>51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FF6298-D86A-4E65-9ED2-48AC6B612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419100</xdr:colOff>
      <xdr:row>91</xdr:row>
      <xdr:rowOff>28575</xdr:rowOff>
    </xdr:from>
    <xdr:to>
      <xdr:col>24</xdr:col>
      <xdr:colOff>242888</xdr:colOff>
      <xdr:row>128</xdr:row>
      <xdr:rowOff>23813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4A30E5A-60A9-420B-B4FA-6BB0AAA1C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409575</xdr:colOff>
      <xdr:row>52</xdr:row>
      <xdr:rowOff>114300</xdr:rowOff>
    </xdr:from>
    <xdr:to>
      <xdr:col>27</xdr:col>
      <xdr:colOff>257175</xdr:colOff>
      <xdr:row>89</xdr:row>
      <xdr:rowOff>133345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E0B19CA-BEC2-44DC-B00F-0605CC77C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93</xdr:row>
      <xdr:rowOff>123830</xdr:rowOff>
    </xdr:from>
    <xdr:to>
      <xdr:col>18</xdr:col>
      <xdr:colOff>123825</xdr:colOff>
      <xdr:row>130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43268-22A6-46F5-9A4E-A2002E819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0.46954</cdr:x>
      <cdr:y>0.77068</cdr:y>
    </cdr:from>
    <cdr:to>
      <cdr:x>0.50117</cdr:x>
      <cdr:y>0.9685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75CDBA-40E2-470B-8488-F184B33285A6}"/>
            </a:ext>
          </a:extLst>
        </cdr:cNvPr>
        <cdr:cNvSpPr txBox="1"/>
      </cdr:nvSpPr>
      <cdr:spPr>
        <a:xfrm xmlns:a="http://schemas.openxmlformats.org/drawingml/2006/main" rot="17604736">
          <a:off x="7215479" y="5887975"/>
          <a:ext cx="1398101" cy="51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Challenges Separating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Work/Personal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Life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0.42809</cdr:x>
      <cdr:y>0.74247</cdr:y>
    </cdr:from>
    <cdr:to>
      <cdr:x>0.44984</cdr:x>
      <cdr:y>0.94639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21BF4C7-FF0E-4ACD-9E41-FAC5B3F4B165}"/>
            </a:ext>
          </a:extLst>
        </cdr:cNvPr>
        <cdr:cNvSpPr txBox="1"/>
      </cdr:nvSpPr>
      <cdr:spPr>
        <a:xfrm xmlns:a="http://schemas.openxmlformats.org/drawingml/2006/main" rot="17604736">
          <a:off x="6437508" y="5790684"/>
          <a:ext cx="1441213" cy="354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Feel Trapped in Work</a:t>
          </a:r>
        </a:p>
      </cdr:txBody>
    </cdr:sp>
  </cdr:relSizeAnchor>
  <cdr:relSizeAnchor xmlns:cdr="http://schemas.openxmlformats.org/drawingml/2006/chartDrawing">
    <cdr:from>
      <cdr:x>0.37453</cdr:x>
      <cdr:y>0.76969</cdr:y>
    </cdr:from>
    <cdr:to>
      <cdr:x>0.40616</cdr:x>
      <cdr:y>0.96751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BB16FE1-A60D-4009-A6B1-DEFA0F718081}"/>
            </a:ext>
          </a:extLst>
        </cdr:cNvPr>
        <cdr:cNvSpPr txBox="1"/>
      </cdr:nvSpPr>
      <cdr:spPr>
        <a:xfrm xmlns:a="http://schemas.openxmlformats.org/drawingml/2006/main" rot="17604736">
          <a:off x="5528668" y="5886506"/>
          <a:ext cx="1398132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Experience Day-to-day</a:t>
          </a:r>
        </a:p>
        <a:p xmlns:a="http://schemas.openxmlformats.org/drawingml/2006/main"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Bias/Discrimination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0.33558</cdr:x>
      <cdr:y>0.75107</cdr:y>
    </cdr:from>
    <cdr:to>
      <cdr:x>0.36721</cdr:x>
      <cdr:y>0.90723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50536AE-0164-455D-9F54-E84F32902490}"/>
            </a:ext>
          </a:extLst>
        </cdr:cNvPr>
        <cdr:cNvSpPr txBox="1"/>
      </cdr:nvSpPr>
      <cdr:spPr>
        <a:xfrm xmlns:a="http://schemas.openxmlformats.org/drawingml/2006/main" rot="17604736">
          <a:off x="5054496" y="5607707"/>
          <a:ext cx="1103614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Feel Worn Out/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Overwhelmed</a:t>
          </a:r>
        </a:p>
      </cdr:txBody>
    </cdr:sp>
  </cdr:relSizeAnchor>
  <cdr:relSizeAnchor xmlns:cdr="http://schemas.openxmlformats.org/drawingml/2006/chartDrawing">
    <cdr:from>
      <cdr:x>0.28325</cdr:x>
      <cdr:y>0.80259</cdr:y>
    </cdr:from>
    <cdr:to>
      <cdr:x>0.30147</cdr:x>
      <cdr:y>0.99995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BB25D53-7669-42BB-892A-687B2419466D}"/>
            </a:ext>
          </a:extLst>
        </cdr:cNvPr>
        <cdr:cNvSpPr txBox="1"/>
      </cdr:nvSpPr>
      <cdr:spPr>
        <a:xfrm xmlns:a="http://schemas.openxmlformats.org/drawingml/2006/main" rot="17604736">
          <a:off x="3967056" y="6224451"/>
          <a:ext cx="1394859" cy="290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Have to Be Twice as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Good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0.24371</cdr:x>
      <cdr:y>0.73758</cdr:y>
    </cdr:from>
    <cdr:to>
      <cdr:x>0.26329</cdr:x>
      <cdr:y>0.97526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98F822D-C0BD-4B82-AD16-DBAFBA5C4A41}"/>
            </a:ext>
          </a:extLst>
        </cdr:cNvPr>
        <cdr:cNvSpPr txBox="1"/>
      </cdr:nvSpPr>
      <cdr:spPr>
        <a:xfrm xmlns:a="http://schemas.openxmlformats.org/drawingml/2006/main" rot="17604736">
          <a:off x="3204493" y="5896598"/>
          <a:ext cx="1679768" cy="312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Experiences of Exclusion</a:t>
          </a:r>
        </a:p>
      </cdr:txBody>
    </cdr:sp>
  </cdr:relSizeAnchor>
  <cdr:relSizeAnchor xmlns:cdr="http://schemas.openxmlformats.org/drawingml/2006/chartDrawing">
    <cdr:from>
      <cdr:x>0.19366</cdr:x>
      <cdr:y>0.73238</cdr:y>
    </cdr:from>
    <cdr:to>
      <cdr:x>0.22529</cdr:x>
      <cdr:y>0.99669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25CBAA4-2B2A-4685-87A5-DADE32723A56}"/>
            </a:ext>
          </a:extLst>
        </cdr:cNvPr>
        <cdr:cNvSpPr txBox="1"/>
      </cdr:nvSpPr>
      <cdr:spPr>
        <a:xfrm xmlns:a="http://schemas.openxmlformats.org/drawingml/2006/main" rot="17604736">
          <a:off x="2408046" y="5857786"/>
          <a:ext cx="1868067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Must Diminish Self to 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Navigate Workplace Culture</a:t>
          </a:r>
        </a:p>
      </cdr:txBody>
    </cdr:sp>
  </cdr:relSizeAnchor>
  <cdr:relSizeAnchor xmlns:cdr="http://schemas.openxmlformats.org/drawingml/2006/chartDrawing">
    <cdr:from>
      <cdr:x>0.14727</cdr:x>
      <cdr:y>0.73827</cdr:y>
    </cdr:from>
    <cdr:to>
      <cdr:x>0.18257</cdr:x>
      <cdr:y>0.96511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FD9524F-0981-4089-8430-E96BDFC6BEFA}"/>
            </a:ext>
          </a:extLst>
        </cdr:cNvPr>
        <cdr:cNvSpPr txBox="1"/>
      </cdr:nvSpPr>
      <cdr:spPr>
        <a:xfrm xmlns:a="http://schemas.openxmlformats.org/drawingml/2006/main" rot="17604736">
          <a:off x="1829573" y="5737778"/>
          <a:ext cx="1603173" cy="563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Receive More Scrutiny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than White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Colleagues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0.85225</cdr:x>
      <cdr:y>0.77638</cdr:y>
    </cdr:from>
    <cdr:to>
      <cdr:x>0.87346</cdr:x>
      <cdr:y>0.94009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FCAD0C1-6D85-40C6-AD49-83A04EFB70D1}"/>
            </a:ext>
          </a:extLst>
        </cdr:cNvPr>
        <cdr:cNvSpPr txBox="1"/>
      </cdr:nvSpPr>
      <cdr:spPr>
        <a:xfrm xmlns:a="http://schemas.openxmlformats.org/drawingml/2006/main" rot="17604736">
          <a:off x="13491832" y="5892680"/>
          <a:ext cx="1157027" cy="345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Job Satisfaction</a:t>
          </a:r>
        </a:p>
      </cdr:txBody>
    </cdr:sp>
  </cdr:relSizeAnchor>
  <cdr:relSizeAnchor xmlns:cdr="http://schemas.openxmlformats.org/drawingml/2006/chartDrawing">
    <cdr:from>
      <cdr:x>0.79548</cdr:x>
      <cdr:y>0.7891</cdr:y>
    </cdr:from>
    <cdr:to>
      <cdr:x>0.81744</cdr:x>
      <cdr:y>0.98693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F1C3F528-406A-4AFD-B336-3D766D975E83}"/>
            </a:ext>
          </a:extLst>
        </cdr:cNvPr>
        <cdr:cNvSpPr txBox="1"/>
      </cdr:nvSpPr>
      <cdr:spPr>
        <a:xfrm xmlns:a="http://schemas.openxmlformats.org/drawingml/2006/main" rot="17604736">
          <a:off x="12451695" y="6097020"/>
          <a:ext cx="1398172" cy="358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Connection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to Others </a:t>
          </a:r>
        </a:p>
        <a:p xmlns:a="http://schemas.openxmlformats.org/drawingml/2006/main"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in the Workplace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0.75926</cdr:x>
      <cdr:y>0.79129</cdr:y>
    </cdr:from>
    <cdr:to>
      <cdr:x>0.7806</cdr:x>
      <cdr:y>0.91239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A1247F7C-3FE4-4FF3-9B3E-D38291296889}"/>
            </a:ext>
          </a:extLst>
        </cdr:cNvPr>
        <cdr:cNvSpPr txBox="1"/>
      </cdr:nvSpPr>
      <cdr:spPr>
        <a:xfrm xmlns:a="http://schemas.openxmlformats.org/drawingml/2006/main" rot="17604736">
          <a:off x="12127087" y="5846391"/>
          <a:ext cx="855880" cy="347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Productivity</a:t>
          </a:r>
        </a:p>
      </cdr:txBody>
    </cdr:sp>
  </cdr:relSizeAnchor>
  <cdr:relSizeAnchor xmlns:cdr="http://schemas.openxmlformats.org/drawingml/2006/chartDrawing">
    <cdr:from>
      <cdr:x>0.70913</cdr:x>
      <cdr:y>0.78411</cdr:y>
    </cdr:from>
    <cdr:to>
      <cdr:x>0.72964</cdr:x>
      <cdr:y>0.96841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5ED1F6D8-B4EE-4D8C-9C7B-BFAB60868E11}"/>
            </a:ext>
          </a:extLst>
        </cdr:cNvPr>
        <cdr:cNvSpPr txBox="1"/>
      </cdr:nvSpPr>
      <cdr:spPr>
        <a:xfrm xmlns:a="http://schemas.openxmlformats.org/drawingml/2006/main" rot="17604736">
          <a:off x="11079593" y="6025759"/>
          <a:ext cx="1302548" cy="334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Enjoyment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of Work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0.66136</cdr:x>
      <cdr:y>0.7946</cdr:y>
    </cdr:from>
    <cdr:to>
      <cdr:x>0.68212</cdr:x>
      <cdr:y>0.97791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FD7945BC-7A77-4A7B-9B1F-A2BA871381F0}"/>
            </a:ext>
          </a:extLst>
        </cdr:cNvPr>
        <cdr:cNvSpPr txBox="1"/>
      </cdr:nvSpPr>
      <cdr:spPr>
        <a:xfrm xmlns:a="http://schemas.openxmlformats.org/drawingml/2006/main" rot="17604736">
          <a:off x="10306086" y="6094404"/>
          <a:ext cx="1295552" cy="338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Making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a Difference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0.61075</cdr:x>
      <cdr:y>0.78664</cdr:y>
    </cdr:from>
    <cdr:to>
      <cdr:x>0.6314</cdr:x>
      <cdr:y>0.99929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093ACFCA-335B-468F-B7AA-2CEA98ABAEEC}"/>
            </a:ext>
          </a:extLst>
        </cdr:cNvPr>
        <cdr:cNvSpPr txBox="1"/>
      </cdr:nvSpPr>
      <cdr:spPr>
        <a:xfrm xmlns:a="http://schemas.openxmlformats.org/drawingml/2006/main" rot="17604736">
          <a:off x="9376240" y="6142687"/>
          <a:ext cx="1502914" cy="33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Supported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by Leadership</a:t>
          </a:r>
        </a:p>
      </cdr:txBody>
    </cdr:sp>
  </cdr:relSizeAnchor>
  <cdr:relSizeAnchor xmlns:cdr="http://schemas.openxmlformats.org/drawingml/2006/chartDrawing">
    <cdr:from>
      <cdr:x>0.57304</cdr:x>
      <cdr:y>0.77866</cdr:y>
    </cdr:from>
    <cdr:to>
      <cdr:x>0.59391</cdr:x>
      <cdr:y>0.92967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22913236-A36E-4749-A19C-C0A2478F6BDD}"/>
            </a:ext>
          </a:extLst>
        </cdr:cNvPr>
        <cdr:cNvSpPr txBox="1"/>
      </cdr:nvSpPr>
      <cdr:spPr>
        <a:xfrm xmlns:a="http://schemas.openxmlformats.org/drawingml/2006/main" rot="17604736">
          <a:off x="8980937" y="5866656"/>
          <a:ext cx="1067270" cy="340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Valued at Work</a:t>
          </a:r>
        </a:p>
      </cdr:txBody>
    </cdr:sp>
  </cdr:relSizeAnchor>
  <cdr:relSizeAnchor xmlns:cdr="http://schemas.openxmlformats.org/drawingml/2006/chartDrawing">
    <cdr:from>
      <cdr:x>0.90012</cdr:x>
      <cdr:y>0.13567</cdr:y>
    </cdr:from>
    <cdr:to>
      <cdr:x>0.99241</cdr:x>
      <cdr:y>0.2748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77AB43BB-6F70-4DF4-9DA9-E49039858EF4}"/>
            </a:ext>
          </a:extLst>
        </cdr:cNvPr>
        <cdr:cNvSpPr txBox="1"/>
      </cdr:nvSpPr>
      <cdr:spPr>
        <a:xfrm xmlns:a="http://schemas.openxmlformats.org/drawingml/2006/main">
          <a:off x="14678025" y="958872"/>
          <a:ext cx="1504950" cy="98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(7 Participants)</a:t>
          </a:r>
        </a:p>
      </cdr:txBody>
    </cdr:sp>
  </cdr:relSizeAnchor>
  <cdr:relSizeAnchor xmlns:cdr="http://schemas.openxmlformats.org/drawingml/2006/chartDrawing">
    <cdr:from>
      <cdr:x>0.90636</cdr:x>
      <cdr:y>0.32395</cdr:y>
    </cdr:from>
    <cdr:to>
      <cdr:x>0.98014</cdr:x>
      <cdr:y>0.40656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51196AAE-2CA2-487F-A470-126EB470EAE0}"/>
            </a:ext>
          </a:extLst>
        </cdr:cNvPr>
        <cdr:cNvSpPr txBox="1"/>
      </cdr:nvSpPr>
      <cdr:spPr>
        <a:xfrm xmlns:a="http://schemas.openxmlformats.org/drawingml/2006/main">
          <a:off x="14779764" y="2289513"/>
          <a:ext cx="1203186" cy="583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(4 Participants)</a:t>
          </a:r>
        </a:p>
      </cdr:txBody>
    </cdr:sp>
  </cdr:relSizeAnchor>
  <cdr:relSizeAnchor xmlns:cdr="http://schemas.openxmlformats.org/drawingml/2006/chartDrawing">
    <cdr:from>
      <cdr:x>0.90487</cdr:x>
      <cdr:y>0.48549</cdr:y>
    </cdr:from>
    <cdr:to>
      <cdr:x>0.97066</cdr:x>
      <cdr:y>0.57143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DF2E843-7E57-45E5-AC0A-4DCE1169A7DD}"/>
            </a:ext>
          </a:extLst>
        </cdr:cNvPr>
        <cdr:cNvSpPr txBox="1"/>
      </cdr:nvSpPr>
      <cdr:spPr>
        <a:xfrm xmlns:a="http://schemas.openxmlformats.org/drawingml/2006/main">
          <a:off x="14755534" y="3431218"/>
          <a:ext cx="1072824" cy="6073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Asian/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Asian</a:t>
          </a:r>
          <a:r>
            <a:rPr lang="en-US" sz="1400" b="1" baseline="0">
              <a:solidFill>
                <a:schemeClr val="accent2"/>
              </a:solidFill>
            </a:rPr>
            <a:t> American</a:t>
          </a:r>
          <a:endParaRPr lang="en-US" sz="1400" b="1">
            <a:solidFill>
              <a:schemeClr val="accent2"/>
            </a:solidFill>
          </a:endParaRPr>
        </a:p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0.90513</cdr:x>
      <cdr:y>0.6671</cdr:y>
    </cdr:from>
    <cdr:to>
      <cdr:x>0.99182</cdr:x>
      <cdr:y>0.74663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0E3698C6-8A32-43AF-89AD-FFB37868BABE}"/>
            </a:ext>
          </a:extLst>
        </cdr:cNvPr>
        <cdr:cNvSpPr txBox="1"/>
      </cdr:nvSpPr>
      <cdr:spPr>
        <a:xfrm xmlns:a="http://schemas.openxmlformats.org/drawingml/2006/main">
          <a:off x="14759809" y="4714765"/>
          <a:ext cx="1413642" cy="5620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4"/>
              </a:solidFill>
            </a:rPr>
            <a:t>Biracial/Multiracial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4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0.02879</cdr:x>
      <cdr:y>0.17385</cdr:y>
    </cdr:from>
    <cdr:to>
      <cdr:x>0.05758</cdr:x>
      <cdr:y>0.23764</cdr:y>
    </cdr:to>
    <cdr:sp macro="" textlink="">
      <cdr:nvSpPr>
        <cdr:cNvPr id="28" name="Oval 27">
          <a:extLst xmlns:a="http://schemas.openxmlformats.org/drawingml/2006/main">
            <a:ext uri="{FF2B5EF4-FFF2-40B4-BE49-F238E27FC236}">
              <a16:creationId xmlns:a16="http://schemas.microsoft.com/office/drawing/2014/main" id="{C54351AF-9F67-4864-B4A4-9530056A53B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469442" y="1228699"/>
          <a:ext cx="469472" cy="450838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41000">
              <a:schemeClr val="accent1"/>
            </a:gs>
            <a:gs pos="68000">
              <a:schemeClr val="accent2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 b="1"/>
        </a:p>
      </cdr:txBody>
    </cdr:sp>
  </cdr:relSizeAnchor>
  <cdr:relSizeAnchor xmlns:cdr="http://schemas.openxmlformats.org/drawingml/2006/chartDrawing">
    <cdr:from>
      <cdr:x>0.01013</cdr:x>
      <cdr:y>0.67003</cdr:y>
    </cdr:from>
    <cdr:to>
      <cdr:x>0.07604</cdr:x>
      <cdr:y>0.81986</cdr:y>
    </cdr:to>
    <cdr:sp macro="" textlink="">
      <cdr:nvSpPr>
        <cdr:cNvPr id="29" name="Oval 28">
          <a:extLst xmlns:a="http://schemas.openxmlformats.org/drawingml/2006/main">
            <a:ext uri="{FF2B5EF4-FFF2-40B4-BE49-F238E27FC236}">
              <a16:creationId xmlns:a16="http://schemas.microsoft.com/office/drawing/2014/main" id="{8F4BC37C-DBB1-4A77-9AB7-84F77E16308B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61926" y="4735476"/>
          <a:ext cx="1054100" cy="1058894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6000">
              <a:schemeClr val="accent2"/>
            </a:gs>
            <a:gs pos="49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0.01747</cdr:x>
      <cdr:y>0.37421</cdr:y>
    </cdr:from>
    <cdr:to>
      <cdr:x>0.0671</cdr:x>
      <cdr:y>0.49102</cdr:y>
    </cdr:to>
    <cdr:sp macro="" textlink="">
      <cdr:nvSpPr>
        <cdr:cNvPr id="30" name="Oval 29">
          <a:extLst xmlns:a="http://schemas.openxmlformats.org/drawingml/2006/main">
            <a:ext uri="{FF2B5EF4-FFF2-40B4-BE49-F238E27FC236}">
              <a16:creationId xmlns:a16="http://schemas.microsoft.com/office/drawing/2014/main" id="{265483DA-1830-418D-9148-006DE4BF0B1E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284880" y="2644730"/>
          <a:ext cx="809307" cy="82556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1000">
              <a:schemeClr val="accent2"/>
            </a:gs>
            <a:gs pos="45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0.0222</cdr:x>
      <cdr:y>0.25652</cdr:y>
    </cdr:from>
    <cdr:to>
      <cdr:x>0.06392</cdr:x>
      <cdr:y>0.35175</cdr:y>
    </cdr:to>
    <cdr:sp macro="" textlink="">
      <cdr:nvSpPr>
        <cdr:cNvPr id="31" name="Oval 30">
          <a:extLst xmlns:a="http://schemas.openxmlformats.org/drawingml/2006/main">
            <a:ext uri="{FF2B5EF4-FFF2-40B4-BE49-F238E27FC236}">
              <a16:creationId xmlns:a16="http://schemas.microsoft.com/office/drawing/2014/main" id="{1B63655A-5ECA-4C65-9B21-C53F083079E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361980" y="1812934"/>
          <a:ext cx="680320" cy="67304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2000">
              <a:schemeClr val="accent2"/>
            </a:gs>
            <a:gs pos="41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0.0135</cdr:x>
      <cdr:y>0.51527</cdr:y>
    </cdr:from>
    <cdr:to>
      <cdr:x>0.07107</cdr:x>
      <cdr:y>0.64825</cdr:y>
    </cdr:to>
    <cdr:sp macro="" textlink="">
      <cdr:nvSpPr>
        <cdr:cNvPr id="32" name="Oval 31">
          <a:extLst xmlns:a="http://schemas.openxmlformats.org/drawingml/2006/main">
            <a:ext uri="{FF2B5EF4-FFF2-40B4-BE49-F238E27FC236}">
              <a16:creationId xmlns:a16="http://schemas.microsoft.com/office/drawing/2014/main" id="{C33C0808-05DC-488D-B3A8-E29D177B023A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215384" y="3641678"/>
          <a:ext cx="918493" cy="939842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2000">
              <a:schemeClr val="accent2"/>
            </a:gs>
            <a:gs pos="44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0.05874</cdr:x>
      <cdr:y>0.18912</cdr:y>
    </cdr:from>
    <cdr:to>
      <cdr:x>0.0896</cdr:x>
      <cdr:y>0.22552</cdr:y>
    </cdr:to>
    <cdr:sp macro="" textlink="">
      <cdr:nvSpPr>
        <cdr:cNvPr id="33" name="TextBox 6">
          <a:extLst xmlns:a="http://schemas.openxmlformats.org/drawingml/2006/main">
            <a:ext uri="{FF2B5EF4-FFF2-40B4-BE49-F238E27FC236}">
              <a16:creationId xmlns:a16="http://schemas.microsoft.com/office/drawing/2014/main" id="{85532D06-5D91-422D-941C-AEDF07DDB29E}"/>
            </a:ext>
          </a:extLst>
        </cdr:cNvPr>
        <cdr:cNvSpPr txBox="1"/>
      </cdr:nvSpPr>
      <cdr:spPr>
        <a:xfrm xmlns:a="http://schemas.openxmlformats.org/drawingml/2006/main">
          <a:off x="939465" y="1336649"/>
          <a:ext cx="493408" cy="257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0.06445</cdr:x>
      <cdr:y>0.28683</cdr:y>
    </cdr:from>
    <cdr:to>
      <cdr:x>0.0953</cdr:x>
      <cdr:y>0.32322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7633CA1E-05A1-4E2F-8FBF-9E265771C8A5}"/>
            </a:ext>
          </a:extLst>
        </cdr:cNvPr>
        <cdr:cNvSpPr txBox="1"/>
      </cdr:nvSpPr>
      <cdr:spPr>
        <a:xfrm xmlns:a="http://schemas.openxmlformats.org/drawingml/2006/main">
          <a:off x="1051022" y="2027206"/>
          <a:ext cx="503065" cy="2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0.06743</cdr:x>
      <cdr:y>0.41038</cdr:y>
    </cdr:from>
    <cdr:to>
      <cdr:x>0.11139</cdr:x>
      <cdr:y>0.44676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8D931C79-E12C-4FA7-8FAE-8B33CEF54370}"/>
            </a:ext>
          </a:extLst>
        </cdr:cNvPr>
        <cdr:cNvSpPr txBox="1"/>
      </cdr:nvSpPr>
      <cdr:spPr>
        <a:xfrm xmlns:a="http://schemas.openxmlformats.org/drawingml/2006/main">
          <a:off x="1099561" y="2900389"/>
          <a:ext cx="716847" cy="257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0.0731</cdr:x>
      <cdr:y>0.56356</cdr:y>
    </cdr:from>
    <cdr:to>
      <cdr:x>0.10396</cdr:x>
      <cdr:y>0.59995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DB0E628A-A502-4F5C-9747-6B34639DF218}"/>
            </a:ext>
          </a:extLst>
        </cdr:cNvPr>
        <cdr:cNvSpPr txBox="1"/>
      </cdr:nvSpPr>
      <cdr:spPr>
        <a:xfrm xmlns:a="http://schemas.openxmlformats.org/drawingml/2006/main">
          <a:off x="1166343" y="3983008"/>
          <a:ext cx="492352" cy="2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0.07843</cdr:x>
      <cdr:y>0.73338</cdr:y>
    </cdr:from>
    <cdr:to>
      <cdr:x>0.12858</cdr:x>
      <cdr:y>0.76977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CC5055CB-3086-4726-B432-3C7D3681B954}"/>
            </a:ext>
          </a:extLst>
        </cdr:cNvPr>
        <cdr:cNvSpPr txBox="1"/>
      </cdr:nvSpPr>
      <cdr:spPr>
        <a:xfrm xmlns:a="http://schemas.openxmlformats.org/drawingml/2006/main">
          <a:off x="1254269" y="5183163"/>
          <a:ext cx="802050" cy="257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0.00258</cdr:x>
      <cdr:y>0.83558</cdr:y>
    </cdr:from>
    <cdr:to>
      <cdr:x>0.12964</cdr:x>
      <cdr:y>0.99506</cdr:y>
    </cdr:to>
    <cdr:sp macro="" textlink="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6A073C5D-63FF-4EB5-B163-50E5F5F646FD}"/>
            </a:ext>
          </a:extLst>
        </cdr:cNvPr>
        <cdr:cNvSpPr txBox="1"/>
      </cdr:nvSpPr>
      <cdr:spPr>
        <a:xfrm xmlns:a="http://schemas.openxmlformats.org/drawingml/2006/main">
          <a:off x="41275" y="5905495"/>
          <a:ext cx="2032000" cy="1127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900" b="0" i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"Never" with a value of 1 to "Very Often" with a value of 5, divided by number of responses.</a:t>
          </a:r>
          <a:endParaRPr lang="en-US" sz="900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9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0.01052</cdr:x>
      <cdr:y>0.13073</cdr:y>
    </cdr:from>
    <cdr:to>
      <cdr:x>0.11574</cdr:x>
      <cdr:y>0.16217</cdr:y>
    </cdr:to>
    <cdr:sp macro="" textlink="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64DF1707-8300-4960-93E1-748DED2DDAE8}"/>
            </a:ext>
          </a:extLst>
        </cdr:cNvPr>
        <cdr:cNvSpPr txBox="1"/>
      </cdr:nvSpPr>
      <cdr:spPr>
        <a:xfrm xmlns:a="http://schemas.openxmlformats.org/drawingml/2006/main">
          <a:off x="167840" y="923948"/>
          <a:ext cx="1678719" cy="222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Group Response Average*</a:t>
          </a:r>
        </a:p>
      </cdr:txBody>
    </cdr:sp>
  </cdr:relSizeAnchor>
  <cdr:relSizeAnchor xmlns:cdr="http://schemas.openxmlformats.org/drawingml/2006/chartDrawing">
    <cdr:from>
      <cdr:x>0.0312</cdr:x>
      <cdr:y>0.18531</cdr:y>
    </cdr:from>
    <cdr:to>
      <cdr:x>0.05882</cdr:x>
      <cdr:y>0.22911</cdr:y>
    </cdr:to>
    <cdr:sp macro="" textlink="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A6C3F33F-C398-4A0C-A611-720DF90FC9B6}"/>
            </a:ext>
          </a:extLst>
        </cdr:cNvPr>
        <cdr:cNvSpPr txBox="1"/>
      </cdr:nvSpPr>
      <cdr:spPr>
        <a:xfrm xmlns:a="http://schemas.openxmlformats.org/drawingml/2006/main">
          <a:off x="508808" y="1309677"/>
          <a:ext cx="450394" cy="30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</a:rPr>
            <a:t>1.0</a:t>
          </a:r>
        </a:p>
      </cdr:txBody>
    </cdr:sp>
  </cdr:relSizeAnchor>
  <cdr:relSizeAnchor xmlns:cdr="http://schemas.openxmlformats.org/drawingml/2006/chartDrawing">
    <cdr:from>
      <cdr:x>0.31088</cdr:x>
      <cdr:y>0.0994</cdr:y>
    </cdr:from>
    <cdr:to>
      <cdr:x>0.39153</cdr:x>
      <cdr:y>0.13814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C16DD74C-0466-4152-A2B3-58F614CE22D0}"/>
            </a:ext>
          </a:extLst>
        </cdr:cNvPr>
        <cdr:cNvSpPr txBox="1"/>
      </cdr:nvSpPr>
      <cdr:spPr>
        <a:xfrm xmlns:a="http://schemas.openxmlformats.org/drawingml/2006/main">
          <a:off x="5069525" y="702483"/>
          <a:ext cx="1315143" cy="2737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Factors</a:t>
          </a:r>
        </a:p>
      </cdr:txBody>
    </cdr:sp>
  </cdr:relSizeAnchor>
  <cdr:relSizeAnchor xmlns:cdr="http://schemas.openxmlformats.org/drawingml/2006/chartDrawing">
    <cdr:from>
      <cdr:x>0.49716</cdr:x>
      <cdr:y>0.07918</cdr:y>
    </cdr:from>
    <cdr:to>
      <cdr:x>0.55451</cdr:x>
      <cdr:y>0.20856</cdr:y>
    </cdr:to>
    <cdr:sp macro="" textlink="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95F7E72E-9265-4DDD-9A43-69FD9E06B626}"/>
            </a:ext>
          </a:extLst>
        </cdr:cNvPr>
        <cdr:cNvSpPr txBox="1"/>
      </cdr:nvSpPr>
      <cdr:spPr>
        <a:xfrm xmlns:a="http://schemas.openxmlformats.org/drawingml/2006/main">
          <a:off x="7927181" y="559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0.69341</cdr:x>
      <cdr:y>0.0994</cdr:y>
    </cdr:from>
    <cdr:to>
      <cdr:x>0.77182</cdr:x>
      <cdr:y>0.13646</cdr:y>
    </cdr:to>
    <cdr:sp macro="" textlink="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1D318ACB-1074-417D-A50D-18464E2A63EB}"/>
            </a:ext>
          </a:extLst>
        </cdr:cNvPr>
        <cdr:cNvSpPr txBox="1"/>
      </cdr:nvSpPr>
      <cdr:spPr>
        <a:xfrm xmlns:a="http://schemas.openxmlformats.org/drawingml/2006/main">
          <a:off x="11307317" y="702483"/>
          <a:ext cx="1278615" cy="2619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Factors</a:t>
          </a:r>
        </a:p>
      </cdr:txBody>
    </cdr:sp>
  </cdr:relSizeAnchor>
  <cdr:relSizeAnchor xmlns:cdr="http://schemas.openxmlformats.org/drawingml/2006/chartDrawing">
    <cdr:from>
      <cdr:x>0.1507</cdr:x>
      <cdr:y>0.21968</cdr:y>
    </cdr:from>
    <cdr:to>
      <cdr:x>0.20678</cdr:x>
      <cdr:y>0.25472</cdr:y>
    </cdr:to>
    <cdr:sp macro="" textlink="'Q1 Response Data'!$R$31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48EC7C68-8E0C-4E2A-B69A-A11D2E44662E}"/>
            </a:ext>
          </a:extLst>
        </cdr:cNvPr>
        <cdr:cNvSpPr txBox="1"/>
      </cdr:nvSpPr>
      <cdr:spPr>
        <a:xfrm xmlns:a="http://schemas.openxmlformats.org/drawingml/2006/main">
          <a:off x="2457450" y="15525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E8E29B5-72E2-41D9-AC2A-29E13350C1B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0.19743</cdr:x>
      <cdr:y>0.22102</cdr:y>
    </cdr:from>
    <cdr:to>
      <cdr:x>0.25701</cdr:x>
      <cdr:y>0.25337</cdr:y>
    </cdr:to>
    <cdr:sp macro="" textlink="'Q1 Response Data'!$R$30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28C18452-84D6-44FC-B4A9-CFDEEDEC9738}"/>
            </a:ext>
          </a:extLst>
        </cdr:cNvPr>
        <cdr:cNvSpPr txBox="1"/>
      </cdr:nvSpPr>
      <cdr:spPr>
        <a:xfrm xmlns:a="http://schemas.openxmlformats.org/drawingml/2006/main">
          <a:off x="3219450" y="1562095"/>
          <a:ext cx="971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09F65F5-C020-487F-9811-2238AD7258A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0.22102</cdr:y>
    </cdr:from>
    <cdr:to>
      <cdr:x>0.29965</cdr:x>
      <cdr:y>0.25337</cdr:y>
    </cdr:to>
    <cdr:sp macro="" textlink="'Q1 Response Data'!$R$29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62331618-0982-4B18-AA56-853572583CF1}"/>
            </a:ext>
          </a:extLst>
        </cdr:cNvPr>
        <cdr:cNvSpPr txBox="1"/>
      </cdr:nvSpPr>
      <cdr:spPr>
        <a:xfrm xmlns:a="http://schemas.openxmlformats.org/drawingml/2006/main">
          <a:off x="3971925" y="156209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57476E7-65A7-48D2-B646-ABEC5831919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0.29848</cdr:x>
      <cdr:y>0.24259</cdr:y>
    </cdr:from>
    <cdr:to>
      <cdr:x>0.35456</cdr:x>
      <cdr:y>0.37197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A09FA246-5A72-4A9C-8F7C-844CF1FBAB6F}"/>
            </a:ext>
          </a:extLst>
        </cdr:cNvPr>
        <cdr:cNvSpPr txBox="1"/>
      </cdr:nvSpPr>
      <cdr:spPr>
        <a:xfrm xmlns:a="http://schemas.openxmlformats.org/drawingml/2006/main">
          <a:off x="4867275" y="17144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0.30257</cdr:x>
      <cdr:y>0.24528</cdr:y>
    </cdr:from>
    <cdr:to>
      <cdr:x>0.35864</cdr:x>
      <cdr:y>0.37466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0C85DE9C-6324-495E-AD2C-A1AA364BF0B2}"/>
            </a:ext>
          </a:extLst>
        </cdr:cNvPr>
        <cdr:cNvSpPr txBox="1"/>
      </cdr:nvSpPr>
      <cdr:spPr>
        <a:xfrm xmlns:a="http://schemas.openxmlformats.org/drawingml/2006/main">
          <a:off x="4933950" y="17335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0.3014</cdr:x>
      <cdr:y>0.25067</cdr:y>
    </cdr:from>
    <cdr:to>
      <cdr:x>0.35748</cdr:x>
      <cdr:y>0.38005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16F9DED8-AC62-4FB1-AB1C-D28F10759811}"/>
            </a:ext>
          </a:extLst>
        </cdr:cNvPr>
        <cdr:cNvSpPr txBox="1"/>
      </cdr:nvSpPr>
      <cdr:spPr>
        <a:xfrm xmlns:a="http://schemas.openxmlformats.org/drawingml/2006/main">
          <a:off x="4914900" y="17716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0.2903</cdr:x>
      <cdr:y>0.21698</cdr:y>
    </cdr:from>
    <cdr:to>
      <cdr:x>0.34638</cdr:x>
      <cdr:y>0.25202</cdr:y>
    </cdr:to>
    <cdr:sp macro="" textlink="'Q1 Response Data'!$R$28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1A245675-2252-4F7E-BFCA-C5ED6DF456DA}"/>
            </a:ext>
          </a:extLst>
        </cdr:cNvPr>
        <cdr:cNvSpPr txBox="1"/>
      </cdr:nvSpPr>
      <cdr:spPr>
        <a:xfrm xmlns:a="http://schemas.openxmlformats.org/drawingml/2006/main">
          <a:off x="4733925" y="153352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938C985-370E-4076-84F9-D29D23D1CC9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0.42815</cdr:x>
      <cdr:y>0.21833</cdr:y>
    </cdr:from>
    <cdr:to>
      <cdr:x>0.48423</cdr:x>
      <cdr:y>0.25202</cdr:y>
    </cdr:to>
    <cdr:sp macro="" textlink="'Q1 Response Data'!$R$21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2A8C3D95-8968-4F60-844C-085A34084971}"/>
            </a:ext>
          </a:extLst>
        </cdr:cNvPr>
        <cdr:cNvSpPr txBox="1"/>
      </cdr:nvSpPr>
      <cdr:spPr>
        <a:xfrm xmlns:a="http://schemas.openxmlformats.org/drawingml/2006/main">
          <a:off x="6981825" y="15430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A156012-3CBF-4444-9A82-C932DEAFCD0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0.47547</cdr:x>
      <cdr:y>0.21833</cdr:y>
    </cdr:from>
    <cdr:to>
      <cdr:x>0.53154</cdr:x>
      <cdr:y>0.25202</cdr:y>
    </cdr:to>
    <cdr:sp macro="" textlink="'Q1 Response Data'!$R$20">
      <cdr:nvSpPr>
        <cdr:cNvPr id="46" name="TextBox 45">
          <a:extLst xmlns:a="http://schemas.openxmlformats.org/drawingml/2006/main">
            <a:ext uri="{FF2B5EF4-FFF2-40B4-BE49-F238E27FC236}">
              <a16:creationId xmlns:a16="http://schemas.microsoft.com/office/drawing/2014/main" id="{CCB2E0E3-3123-4B81-A126-3E263730BA52}"/>
            </a:ext>
          </a:extLst>
        </cdr:cNvPr>
        <cdr:cNvSpPr txBox="1"/>
      </cdr:nvSpPr>
      <cdr:spPr>
        <a:xfrm xmlns:a="http://schemas.openxmlformats.org/drawingml/2006/main">
          <a:off x="7753350" y="15430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CBB3BD0-DF09-4196-B7D1-A29037456B6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(5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0.6618</cdr:x>
      <cdr:y>0.22102</cdr:y>
    </cdr:from>
    <cdr:to>
      <cdr:x>0.71787</cdr:x>
      <cdr:y>0.25472</cdr:y>
    </cdr:to>
    <cdr:sp macro="" textlink="'Q1 Response Data'!$R$25">
      <cdr:nvSpPr>
        <cdr:cNvPr id="47" name="TextBox 46">
          <a:extLst xmlns:a="http://schemas.openxmlformats.org/drawingml/2006/main">
            <a:ext uri="{FF2B5EF4-FFF2-40B4-BE49-F238E27FC236}">
              <a16:creationId xmlns:a16="http://schemas.microsoft.com/office/drawing/2014/main" id="{1E57C402-FD4A-48B3-8737-7DFE6F0C9DCD}"/>
            </a:ext>
          </a:extLst>
        </cdr:cNvPr>
        <cdr:cNvSpPr txBox="1"/>
      </cdr:nvSpPr>
      <cdr:spPr>
        <a:xfrm xmlns:a="http://schemas.openxmlformats.org/drawingml/2006/main">
          <a:off x="10791825" y="1562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75F021-8292-4A7B-8DBB-DA4E3C8A40C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0.7535</cdr:x>
      <cdr:y>0.21833</cdr:y>
    </cdr:from>
    <cdr:to>
      <cdr:x>0.80958</cdr:x>
      <cdr:y>0.24933</cdr:y>
    </cdr:to>
    <cdr:sp macro="" textlink="'Q1 Response Data'!$R$19">
      <cdr:nvSpPr>
        <cdr:cNvPr id="48" name="TextBox 47">
          <a:extLst xmlns:a="http://schemas.openxmlformats.org/drawingml/2006/main">
            <a:ext uri="{FF2B5EF4-FFF2-40B4-BE49-F238E27FC236}">
              <a16:creationId xmlns:a16="http://schemas.microsoft.com/office/drawing/2014/main" id="{64193BB6-398F-4D74-8028-55C084E6F230}"/>
            </a:ext>
          </a:extLst>
        </cdr:cNvPr>
        <cdr:cNvSpPr txBox="1"/>
      </cdr:nvSpPr>
      <cdr:spPr>
        <a:xfrm xmlns:a="http://schemas.openxmlformats.org/drawingml/2006/main">
          <a:off x="12287250" y="1543045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8469116-A8F7-42ED-9C9B-028F5681505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(6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0.79965</cdr:x>
      <cdr:y>0.21833</cdr:y>
    </cdr:from>
    <cdr:to>
      <cdr:x>0.85572</cdr:x>
      <cdr:y>0.25472</cdr:y>
    </cdr:to>
    <cdr:sp macro="" textlink="'Q1 Response Data'!$R$18">
      <cdr:nvSpPr>
        <cdr:cNvPr id="49" name="TextBox 48">
          <a:extLst xmlns:a="http://schemas.openxmlformats.org/drawingml/2006/main">
            <a:ext uri="{FF2B5EF4-FFF2-40B4-BE49-F238E27FC236}">
              <a16:creationId xmlns:a16="http://schemas.microsoft.com/office/drawing/2014/main" id="{7FCD153A-083F-42F3-8907-A2F26E1E5112}"/>
            </a:ext>
          </a:extLst>
        </cdr:cNvPr>
        <cdr:cNvSpPr txBox="1"/>
      </cdr:nvSpPr>
      <cdr:spPr>
        <a:xfrm xmlns:a="http://schemas.openxmlformats.org/drawingml/2006/main">
          <a:off x="13039725" y="1543045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6E6326D-0E35-4CF8-AB76-42FCDC71BB2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(6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0.21833</cdr:y>
    </cdr:from>
    <cdr:to>
      <cdr:x>0.90304</cdr:x>
      <cdr:y>0.25067</cdr:y>
    </cdr:to>
    <cdr:sp macro="" textlink="'Q1 Response Data'!$R$17">
      <cdr:nvSpPr>
        <cdr:cNvPr id="50" name="TextBox 49">
          <a:extLst xmlns:a="http://schemas.openxmlformats.org/drawingml/2006/main">
            <a:ext uri="{FF2B5EF4-FFF2-40B4-BE49-F238E27FC236}">
              <a16:creationId xmlns:a16="http://schemas.microsoft.com/office/drawing/2014/main" id="{72A00A1A-0B58-4D3A-9628-50F843CE7BBC}"/>
            </a:ext>
          </a:extLst>
        </cdr:cNvPr>
        <cdr:cNvSpPr txBox="1"/>
      </cdr:nvSpPr>
      <cdr:spPr>
        <a:xfrm xmlns:a="http://schemas.openxmlformats.org/drawingml/2006/main">
          <a:off x="13811250" y="15430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54492A4-A6B5-4A94-AE67-178B3C1A8D9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(7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0.1507</cdr:x>
      <cdr:y>0.3841</cdr:y>
    </cdr:from>
    <cdr:to>
      <cdr:x>0.20678</cdr:x>
      <cdr:y>0.41644</cdr:y>
    </cdr:to>
    <cdr:sp macro="" textlink="'Q1 Response Data'!$R$46">
      <cdr:nvSpPr>
        <cdr:cNvPr id="51" name="TextBox 50">
          <a:extLst xmlns:a="http://schemas.openxmlformats.org/drawingml/2006/main">
            <a:ext uri="{FF2B5EF4-FFF2-40B4-BE49-F238E27FC236}">
              <a16:creationId xmlns:a16="http://schemas.microsoft.com/office/drawing/2014/main" id="{591E35F9-220E-4BF1-A519-979606A83FB0}"/>
            </a:ext>
          </a:extLst>
        </cdr:cNvPr>
        <cdr:cNvSpPr txBox="1"/>
      </cdr:nvSpPr>
      <cdr:spPr>
        <a:xfrm xmlns:a="http://schemas.openxmlformats.org/drawingml/2006/main">
          <a:off x="2457450" y="271462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83343A-A61B-4556-BF51-70F7AD6F6F9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0.19685</cdr:x>
      <cdr:y>0.38544</cdr:y>
    </cdr:from>
    <cdr:to>
      <cdr:x>0.24357</cdr:x>
      <cdr:y>0.41509</cdr:y>
    </cdr:to>
    <cdr:sp macro="" textlink="'Q1 Response Data'!$R$45">
      <cdr:nvSpPr>
        <cdr:cNvPr id="52" name="TextBox 51">
          <a:extLst xmlns:a="http://schemas.openxmlformats.org/drawingml/2006/main">
            <a:ext uri="{FF2B5EF4-FFF2-40B4-BE49-F238E27FC236}">
              <a16:creationId xmlns:a16="http://schemas.microsoft.com/office/drawing/2014/main" id="{7F8953C2-0189-48AF-8FFD-74C926FF1448}"/>
            </a:ext>
          </a:extLst>
        </cdr:cNvPr>
        <cdr:cNvSpPr txBox="1"/>
      </cdr:nvSpPr>
      <cdr:spPr>
        <a:xfrm xmlns:a="http://schemas.openxmlformats.org/drawingml/2006/main">
          <a:off x="3209925" y="2724145"/>
          <a:ext cx="762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445C48B-C7C3-4CC1-A362-3492742F01C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0.38544</cdr:y>
    </cdr:from>
    <cdr:to>
      <cdr:x>0.29965</cdr:x>
      <cdr:y>0.41779</cdr:y>
    </cdr:to>
    <cdr:sp macro="" textlink="'Q1 Response Data'!$R$44">
      <cdr:nvSpPr>
        <cdr:cNvPr id="53" name="TextBox 52">
          <a:extLst xmlns:a="http://schemas.openxmlformats.org/drawingml/2006/main">
            <a:ext uri="{FF2B5EF4-FFF2-40B4-BE49-F238E27FC236}">
              <a16:creationId xmlns:a16="http://schemas.microsoft.com/office/drawing/2014/main" id="{9538E1BB-D4A2-4EA5-8244-2295123C1D6C}"/>
            </a:ext>
          </a:extLst>
        </cdr:cNvPr>
        <cdr:cNvSpPr txBox="1"/>
      </cdr:nvSpPr>
      <cdr:spPr>
        <a:xfrm xmlns:a="http://schemas.openxmlformats.org/drawingml/2006/main">
          <a:off x="3971925" y="27241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48F790A-7105-40EF-B116-6D0437348D6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0.2903</cdr:x>
      <cdr:y>0.38544</cdr:y>
    </cdr:from>
    <cdr:to>
      <cdr:x>0.34638</cdr:x>
      <cdr:y>0.41914</cdr:y>
    </cdr:to>
    <cdr:sp macro="" textlink="'Q1 Response Data'!$R$43">
      <cdr:nvSpPr>
        <cdr:cNvPr id="54" name="TextBox 53">
          <a:extLst xmlns:a="http://schemas.openxmlformats.org/drawingml/2006/main">
            <a:ext uri="{FF2B5EF4-FFF2-40B4-BE49-F238E27FC236}">
              <a16:creationId xmlns:a16="http://schemas.microsoft.com/office/drawing/2014/main" id="{78806660-8EA9-4A13-BD58-27FF14A09693}"/>
            </a:ext>
          </a:extLst>
        </cdr:cNvPr>
        <cdr:cNvSpPr txBox="1"/>
      </cdr:nvSpPr>
      <cdr:spPr>
        <a:xfrm xmlns:a="http://schemas.openxmlformats.org/drawingml/2006/main">
          <a:off x="473392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7F4A4D9-FDC5-455E-AE0E-7F21FA496A4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0.33586</cdr:x>
      <cdr:y>0.38679</cdr:y>
    </cdr:from>
    <cdr:to>
      <cdr:x>0.39194</cdr:x>
      <cdr:y>0.42183</cdr:y>
    </cdr:to>
    <cdr:sp macro="" textlink="'Q1 Response Data'!$R$39">
      <cdr:nvSpPr>
        <cdr:cNvPr id="55" name="TextBox 54">
          <a:extLst xmlns:a="http://schemas.openxmlformats.org/drawingml/2006/main">
            <a:ext uri="{FF2B5EF4-FFF2-40B4-BE49-F238E27FC236}">
              <a16:creationId xmlns:a16="http://schemas.microsoft.com/office/drawing/2014/main" id="{F801C704-E1C4-4695-9259-E004BF97B862}"/>
            </a:ext>
          </a:extLst>
        </cdr:cNvPr>
        <cdr:cNvSpPr txBox="1"/>
      </cdr:nvSpPr>
      <cdr:spPr>
        <a:xfrm xmlns:a="http://schemas.openxmlformats.org/drawingml/2006/main">
          <a:off x="5476875" y="27336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C30D3A-9117-4646-B1B2-812B5BDABCD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0.38259</cdr:x>
      <cdr:y>0.38544</cdr:y>
    </cdr:from>
    <cdr:to>
      <cdr:x>0.43867</cdr:x>
      <cdr:y>0.41914</cdr:y>
    </cdr:to>
    <cdr:sp macro="" textlink="'Q1 Response Data'!$R$38">
      <cdr:nvSpPr>
        <cdr:cNvPr id="56" name="TextBox 55">
          <a:extLst xmlns:a="http://schemas.openxmlformats.org/drawingml/2006/main">
            <a:ext uri="{FF2B5EF4-FFF2-40B4-BE49-F238E27FC236}">
              <a16:creationId xmlns:a16="http://schemas.microsoft.com/office/drawing/2014/main" id="{BE8F6207-CAA2-46B9-8E87-427EEA6BCF78}"/>
            </a:ext>
          </a:extLst>
        </cdr:cNvPr>
        <cdr:cNvSpPr txBox="1"/>
      </cdr:nvSpPr>
      <cdr:spPr>
        <a:xfrm xmlns:a="http://schemas.openxmlformats.org/drawingml/2006/main">
          <a:off x="623887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667F6EB-D75D-4931-9791-54742ACB04D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0.4375</cdr:x>
      <cdr:y>0.37871</cdr:y>
    </cdr:from>
    <cdr:to>
      <cdr:x>0.46846</cdr:x>
      <cdr:y>0.41375</cdr:y>
    </cdr:to>
    <cdr:sp macro="" textlink="'Q1 Response Data'!$R$36">
      <cdr:nvSpPr>
        <cdr:cNvPr id="57" name="TextBox 56">
          <a:extLst xmlns:a="http://schemas.openxmlformats.org/drawingml/2006/main">
            <a:ext uri="{FF2B5EF4-FFF2-40B4-BE49-F238E27FC236}">
              <a16:creationId xmlns:a16="http://schemas.microsoft.com/office/drawing/2014/main" id="{0BCBAB28-2BA1-4CF6-A096-A0D2866805E2}"/>
            </a:ext>
          </a:extLst>
        </cdr:cNvPr>
        <cdr:cNvSpPr txBox="1"/>
      </cdr:nvSpPr>
      <cdr:spPr>
        <a:xfrm xmlns:a="http://schemas.openxmlformats.org/drawingml/2006/main">
          <a:off x="7134225" y="2676520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F73F9BD-D95A-4950-B6C6-B6580CB0D6B2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0.47488</cdr:x>
      <cdr:y>0.38544</cdr:y>
    </cdr:from>
    <cdr:to>
      <cdr:x>0.52103</cdr:x>
      <cdr:y>0.4124</cdr:y>
    </cdr:to>
    <cdr:sp macro="" textlink="'Q1 Response Data'!$R$35">
      <cdr:nvSpPr>
        <cdr:cNvPr id="58" name="TextBox 57">
          <a:extLst xmlns:a="http://schemas.openxmlformats.org/drawingml/2006/main">
            <a:ext uri="{FF2B5EF4-FFF2-40B4-BE49-F238E27FC236}">
              <a16:creationId xmlns:a16="http://schemas.microsoft.com/office/drawing/2014/main" id="{0401E552-F43A-4241-B4C6-CCF5AD67FC7A}"/>
            </a:ext>
          </a:extLst>
        </cdr:cNvPr>
        <cdr:cNvSpPr txBox="1"/>
      </cdr:nvSpPr>
      <cdr:spPr>
        <a:xfrm xmlns:a="http://schemas.openxmlformats.org/drawingml/2006/main">
          <a:off x="7743825" y="2724146"/>
          <a:ext cx="7524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56A3AF0-9EF6-451F-A195-EE44D57A92F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0.56834</cdr:x>
      <cdr:y>0.38679</cdr:y>
    </cdr:from>
    <cdr:to>
      <cdr:x>0.62442</cdr:x>
      <cdr:y>0.42183</cdr:y>
    </cdr:to>
    <cdr:sp macro="" textlink="'Q1 Response Data'!$R$42">
      <cdr:nvSpPr>
        <cdr:cNvPr id="59" name="TextBox 58">
          <a:extLst xmlns:a="http://schemas.openxmlformats.org/drawingml/2006/main">
            <a:ext uri="{FF2B5EF4-FFF2-40B4-BE49-F238E27FC236}">
              <a16:creationId xmlns:a16="http://schemas.microsoft.com/office/drawing/2014/main" id="{98A0BEE5-59A6-496B-A9A4-53DD2C81B365}"/>
            </a:ext>
          </a:extLst>
        </cdr:cNvPr>
        <cdr:cNvSpPr txBox="1"/>
      </cdr:nvSpPr>
      <cdr:spPr>
        <a:xfrm xmlns:a="http://schemas.openxmlformats.org/drawingml/2006/main">
          <a:off x="9267825" y="27336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1FD363-A14F-431C-B60C-FA5C1EEE9D9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0.61565</cdr:x>
      <cdr:y>0.38679</cdr:y>
    </cdr:from>
    <cdr:to>
      <cdr:x>0.67173</cdr:x>
      <cdr:y>0.42048</cdr:y>
    </cdr:to>
    <cdr:sp macro="" textlink="'Q1 Response Data'!$R$41">
      <cdr:nvSpPr>
        <cdr:cNvPr id="60" name="TextBox 59">
          <a:extLst xmlns:a="http://schemas.openxmlformats.org/drawingml/2006/main">
            <a:ext uri="{FF2B5EF4-FFF2-40B4-BE49-F238E27FC236}">
              <a16:creationId xmlns:a16="http://schemas.microsoft.com/office/drawing/2014/main" id="{50FD70EF-5B52-4EDD-A4E9-47E5EFC26DBB}"/>
            </a:ext>
          </a:extLst>
        </cdr:cNvPr>
        <cdr:cNvSpPr txBox="1"/>
      </cdr:nvSpPr>
      <cdr:spPr>
        <a:xfrm xmlns:a="http://schemas.openxmlformats.org/drawingml/2006/main">
          <a:off x="10039350" y="2733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FFAE927-DBD6-4C80-A2B8-9C2FF7F163C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0.66121</cdr:x>
      <cdr:y>0.38814</cdr:y>
    </cdr:from>
    <cdr:to>
      <cdr:x>0.71729</cdr:x>
      <cdr:y>0.41914</cdr:y>
    </cdr:to>
    <cdr:sp macro="" textlink="'Q1 Response Data'!$R$40">
      <cdr:nvSpPr>
        <cdr:cNvPr id="61" name="TextBox 60">
          <a:extLst xmlns:a="http://schemas.openxmlformats.org/drawingml/2006/main">
            <a:ext uri="{FF2B5EF4-FFF2-40B4-BE49-F238E27FC236}">
              <a16:creationId xmlns:a16="http://schemas.microsoft.com/office/drawing/2014/main" id="{2984303F-E6CE-481D-AD2E-EA47EE5DBB87}"/>
            </a:ext>
          </a:extLst>
        </cdr:cNvPr>
        <cdr:cNvSpPr txBox="1"/>
      </cdr:nvSpPr>
      <cdr:spPr>
        <a:xfrm xmlns:a="http://schemas.openxmlformats.org/drawingml/2006/main">
          <a:off x="10782300" y="2743195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2B02432-B915-4EFB-B086-311C50DBC30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0.70794</cdr:x>
      <cdr:y>0.3841</cdr:y>
    </cdr:from>
    <cdr:to>
      <cdr:x>0.76402</cdr:x>
      <cdr:y>0.41914</cdr:y>
    </cdr:to>
    <cdr:sp macro="" textlink="'Q1 Response Data'!$R$37">
      <cdr:nvSpPr>
        <cdr:cNvPr id="62" name="TextBox 61">
          <a:extLst xmlns:a="http://schemas.openxmlformats.org/drawingml/2006/main">
            <a:ext uri="{FF2B5EF4-FFF2-40B4-BE49-F238E27FC236}">
              <a16:creationId xmlns:a16="http://schemas.microsoft.com/office/drawing/2014/main" id="{46866552-2C4A-49B9-884E-5D0AF7EE6B3B}"/>
            </a:ext>
          </a:extLst>
        </cdr:cNvPr>
        <cdr:cNvSpPr txBox="1"/>
      </cdr:nvSpPr>
      <cdr:spPr>
        <a:xfrm xmlns:a="http://schemas.openxmlformats.org/drawingml/2006/main">
          <a:off x="11544300" y="271462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03271C2-F0AD-4212-8F7A-2F2603EF158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0.75409</cdr:x>
      <cdr:y>0.3841</cdr:y>
    </cdr:from>
    <cdr:to>
      <cdr:x>0.81016</cdr:x>
      <cdr:y>0.41779</cdr:y>
    </cdr:to>
    <cdr:sp macro="" textlink="'Q1 Response Data'!$R$34">
      <cdr:nvSpPr>
        <cdr:cNvPr id="63" name="TextBox 62">
          <a:extLst xmlns:a="http://schemas.openxmlformats.org/drawingml/2006/main">
            <a:ext uri="{FF2B5EF4-FFF2-40B4-BE49-F238E27FC236}">
              <a16:creationId xmlns:a16="http://schemas.microsoft.com/office/drawing/2014/main" id="{B148AB96-62FF-452E-B0A4-685CAEFAC90E}"/>
            </a:ext>
          </a:extLst>
        </cdr:cNvPr>
        <cdr:cNvSpPr txBox="1"/>
      </cdr:nvSpPr>
      <cdr:spPr>
        <a:xfrm xmlns:a="http://schemas.openxmlformats.org/drawingml/2006/main">
          <a:off x="12296775" y="27146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11DE6E6-8650-45EB-B9FB-BD74017FA54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0.79965</cdr:x>
      <cdr:y>0.3841</cdr:y>
    </cdr:from>
    <cdr:to>
      <cdr:x>0.85572</cdr:x>
      <cdr:y>0.42048</cdr:y>
    </cdr:to>
    <cdr:sp macro="" textlink="'Q1 Response Data'!$R$33">
      <cdr:nvSpPr>
        <cdr:cNvPr id="64" name="TextBox 63">
          <a:extLst xmlns:a="http://schemas.openxmlformats.org/drawingml/2006/main">
            <a:ext uri="{FF2B5EF4-FFF2-40B4-BE49-F238E27FC236}">
              <a16:creationId xmlns:a16="http://schemas.microsoft.com/office/drawing/2014/main" id="{1D35453B-9384-4665-BAB3-B6C40174A594}"/>
            </a:ext>
          </a:extLst>
        </cdr:cNvPr>
        <cdr:cNvSpPr txBox="1"/>
      </cdr:nvSpPr>
      <cdr:spPr>
        <a:xfrm xmlns:a="http://schemas.openxmlformats.org/drawingml/2006/main">
          <a:off x="13039725" y="2714619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D293AEA-2D56-4EE2-92D2-348B2C4C517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0.84638</cdr:x>
      <cdr:y>0.38544</cdr:y>
    </cdr:from>
    <cdr:to>
      <cdr:x>0.90245</cdr:x>
      <cdr:y>0.41914</cdr:y>
    </cdr:to>
    <cdr:sp macro="" textlink="'Q1 Response Data'!$R$32">
      <cdr:nvSpPr>
        <cdr:cNvPr id="65" name="TextBox 64">
          <a:extLst xmlns:a="http://schemas.openxmlformats.org/drawingml/2006/main">
            <a:ext uri="{FF2B5EF4-FFF2-40B4-BE49-F238E27FC236}">
              <a16:creationId xmlns:a16="http://schemas.microsoft.com/office/drawing/2014/main" id="{0FAAC756-FFD4-45BA-BB79-7471AB82B3DB}"/>
            </a:ext>
          </a:extLst>
        </cdr:cNvPr>
        <cdr:cNvSpPr txBox="1"/>
      </cdr:nvSpPr>
      <cdr:spPr>
        <a:xfrm xmlns:a="http://schemas.openxmlformats.org/drawingml/2006/main">
          <a:off x="1380172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4ED08B6-4878-4CD9-A114-99E19526C55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0.15187</cdr:x>
      <cdr:y>0.55121</cdr:y>
    </cdr:from>
    <cdr:to>
      <cdr:x>0.20794</cdr:x>
      <cdr:y>0.60243</cdr:y>
    </cdr:to>
    <cdr:sp macro="" textlink="'Q1 Response Data'!$R$16">
      <cdr:nvSpPr>
        <cdr:cNvPr id="66" name="TextBox 65">
          <a:extLst xmlns:a="http://schemas.openxmlformats.org/drawingml/2006/main">
            <a:ext uri="{FF2B5EF4-FFF2-40B4-BE49-F238E27FC236}">
              <a16:creationId xmlns:a16="http://schemas.microsoft.com/office/drawing/2014/main" id="{3ED6ED56-1C43-4457-AC11-7B369A560030}"/>
            </a:ext>
          </a:extLst>
        </cdr:cNvPr>
        <cdr:cNvSpPr txBox="1"/>
      </cdr:nvSpPr>
      <cdr:spPr>
        <a:xfrm xmlns:a="http://schemas.openxmlformats.org/drawingml/2006/main">
          <a:off x="2476500" y="3895720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D01625C-26B0-438A-8E09-11DDB047C25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0.55256</cdr:y>
    </cdr:from>
    <cdr:to>
      <cdr:x>0.29965</cdr:x>
      <cdr:y>0.5903</cdr:y>
    </cdr:to>
    <cdr:sp macro="" textlink="'Q1 Response Data'!$R$14">
      <cdr:nvSpPr>
        <cdr:cNvPr id="67" name="TextBox 66">
          <a:extLst xmlns:a="http://schemas.openxmlformats.org/drawingml/2006/main">
            <a:ext uri="{FF2B5EF4-FFF2-40B4-BE49-F238E27FC236}">
              <a16:creationId xmlns:a16="http://schemas.microsoft.com/office/drawing/2014/main" id="{3B74A489-2520-4609-8EA3-B0D296E468FB}"/>
            </a:ext>
          </a:extLst>
        </cdr:cNvPr>
        <cdr:cNvSpPr txBox="1"/>
      </cdr:nvSpPr>
      <cdr:spPr>
        <a:xfrm xmlns:a="http://schemas.openxmlformats.org/drawingml/2006/main">
          <a:off x="3971925" y="390524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FA79C0C-5DD4-45BB-ACA6-94B3C531D6B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0.2903</cdr:x>
      <cdr:y>0.55121</cdr:y>
    </cdr:from>
    <cdr:to>
      <cdr:x>0.34638</cdr:x>
      <cdr:y>0.5876</cdr:y>
    </cdr:to>
    <cdr:sp macro="" textlink="'Q1 Response Data'!$R$13">
      <cdr:nvSpPr>
        <cdr:cNvPr id="68" name="TextBox 67">
          <a:extLst xmlns:a="http://schemas.openxmlformats.org/drawingml/2006/main">
            <a:ext uri="{FF2B5EF4-FFF2-40B4-BE49-F238E27FC236}">
              <a16:creationId xmlns:a16="http://schemas.microsoft.com/office/drawing/2014/main" id="{FC85291B-1D60-4729-B7BE-40E448B94F25}"/>
            </a:ext>
          </a:extLst>
        </cdr:cNvPr>
        <cdr:cNvSpPr txBox="1"/>
      </cdr:nvSpPr>
      <cdr:spPr>
        <a:xfrm xmlns:a="http://schemas.openxmlformats.org/drawingml/2006/main">
          <a:off x="4733925" y="3895720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84274AE-22E3-40A8-B7DF-66F969C1551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0.33703</cdr:x>
      <cdr:y>0.55121</cdr:y>
    </cdr:from>
    <cdr:to>
      <cdr:x>0.39311</cdr:x>
      <cdr:y>0.58491</cdr:y>
    </cdr:to>
    <cdr:sp macro="" textlink="'Q1 Response Data'!$R$9">
      <cdr:nvSpPr>
        <cdr:cNvPr id="69" name="TextBox 68">
          <a:extLst xmlns:a="http://schemas.openxmlformats.org/drawingml/2006/main">
            <a:ext uri="{FF2B5EF4-FFF2-40B4-BE49-F238E27FC236}">
              <a16:creationId xmlns:a16="http://schemas.microsoft.com/office/drawing/2014/main" id="{6E21E1DD-8C13-40E6-A3E6-F81370A1F917}"/>
            </a:ext>
          </a:extLst>
        </cdr:cNvPr>
        <cdr:cNvSpPr txBox="1"/>
      </cdr:nvSpPr>
      <cdr:spPr>
        <a:xfrm xmlns:a="http://schemas.openxmlformats.org/drawingml/2006/main">
          <a:off x="5495925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BD86D26-D4C1-404B-B149-DE3884B1F9A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0.38259</cdr:x>
      <cdr:y>0.54986</cdr:y>
    </cdr:from>
    <cdr:to>
      <cdr:x>0.43867</cdr:x>
      <cdr:y>0.58491</cdr:y>
    </cdr:to>
    <cdr:sp macro="" textlink="'Q1 Response Data'!$R$8">
      <cdr:nvSpPr>
        <cdr:cNvPr id="70" name="TextBox 69">
          <a:extLst xmlns:a="http://schemas.openxmlformats.org/drawingml/2006/main">
            <a:ext uri="{FF2B5EF4-FFF2-40B4-BE49-F238E27FC236}">
              <a16:creationId xmlns:a16="http://schemas.microsoft.com/office/drawing/2014/main" id="{A642DE6E-B37D-46F7-B9F1-046B73CA5277}"/>
            </a:ext>
          </a:extLst>
        </cdr:cNvPr>
        <cdr:cNvSpPr txBox="1"/>
      </cdr:nvSpPr>
      <cdr:spPr>
        <a:xfrm xmlns:a="http://schemas.openxmlformats.org/drawingml/2006/main">
          <a:off x="6238875" y="38861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9747F51-E7BD-4431-B699-119B097A67F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0.42874</cdr:x>
      <cdr:y>0.54852</cdr:y>
    </cdr:from>
    <cdr:to>
      <cdr:x>0.48481</cdr:x>
      <cdr:y>0.58086</cdr:y>
    </cdr:to>
    <cdr:sp macro="" textlink="'Q1 Response Data'!$R$6">
      <cdr:nvSpPr>
        <cdr:cNvPr id="71" name="TextBox 70">
          <a:extLst xmlns:a="http://schemas.openxmlformats.org/drawingml/2006/main">
            <a:ext uri="{FF2B5EF4-FFF2-40B4-BE49-F238E27FC236}">
              <a16:creationId xmlns:a16="http://schemas.microsoft.com/office/drawing/2014/main" id="{5F87234C-B214-45A0-B6BD-CD7DC4F87C46}"/>
            </a:ext>
          </a:extLst>
        </cdr:cNvPr>
        <cdr:cNvSpPr txBox="1"/>
      </cdr:nvSpPr>
      <cdr:spPr>
        <a:xfrm xmlns:a="http://schemas.openxmlformats.org/drawingml/2006/main">
          <a:off x="6991350" y="3876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F50C795-CF79-40B1-9E87-FFB54F89648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0.47547</cdr:x>
      <cdr:y>0.54852</cdr:y>
    </cdr:from>
    <cdr:to>
      <cdr:x>0.53154</cdr:x>
      <cdr:y>0.58221</cdr:y>
    </cdr:to>
    <cdr:sp macro="" textlink="'Q1 Response Data'!$R$5">
      <cdr:nvSpPr>
        <cdr:cNvPr id="72" name="TextBox 71">
          <a:extLst xmlns:a="http://schemas.openxmlformats.org/drawingml/2006/main">
            <a:ext uri="{FF2B5EF4-FFF2-40B4-BE49-F238E27FC236}">
              <a16:creationId xmlns:a16="http://schemas.microsoft.com/office/drawing/2014/main" id="{947C75A2-E68B-4F72-822A-DCE9E3D9E504}"/>
            </a:ext>
          </a:extLst>
        </cdr:cNvPr>
        <cdr:cNvSpPr txBox="1"/>
      </cdr:nvSpPr>
      <cdr:spPr>
        <a:xfrm xmlns:a="http://schemas.openxmlformats.org/drawingml/2006/main">
          <a:off x="7753350" y="3876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9C26F7-9EC6-45AE-B438-B954F1CB7D3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0.62325</cdr:x>
      <cdr:y>0.54852</cdr:y>
    </cdr:from>
    <cdr:to>
      <cdr:x>0.67932</cdr:x>
      <cdr:y>0.58086</cdr:y>
    </cdr:to>
    <cdr:sp macro="" textlink="'Q1 Response Data'!$R$11">
      <cdr:nvSpPr>
        <cdr:cNvPr id="73" name="TextBox 72">
          <a:extLst xmlns:a="http://schemas.openxmlformats.org/drawingml/2006/main">
            <a:ext uri="{FF2B5EF4-FFF2-40B4-BE49-F238E27FC236}">
              <a16:creationId xmlns:a16="http://schemas.microsoft.com/office/drawing/2014/main" id="{3A85AA0D-1BA2-452F-8278-A912A36AD012}"/>
            </a:ext>
          </a:extLst>
        </cdr:cNvPr>
        <cdr:cNvSpPr txBox="1"/>
      </cdr:nvSpPr>
      <cdr:spPr>
        <a:xfrm xmlns:a="http://schemas.openxmlformats.org/drawingml/2006/main">
          <a:off x="10163175" y="3876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68C20B0-AF8E-47F8-B136-164C704EDA5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Rsp)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0.66063</cdr:x>
      <cdr:y>0.55121</cdr:y>
    </cdr:from>
    <cdr:to>
      <cdr:x>0.71671</cdr:x>
      <cdr:y>0.58491</cdr:y>
    </cdr:to>
    <cdr:sp macro="" textlink="'Q1 Response Data'!$R$10">
      <cdr:nvSpPr>
        <cdr:cNvPr id="74" name="TextBox 73">
          <a:extLst xmlns:a="http://schemas.openxmlformats.org/drawingml/2006/main">
            <a:ext uri="{FF2B5EF4-FFF2-40B4-BE49-F238E27FC236}">
              <a16:creationId xmlns:a16="http://schemas.microsoft.com/office/drawing/2014/main" id="{0F45BA9D-BA6E-4FE9-B8DA-C655FDAF96D4}"/>
            </a:ext>
          </a:extLst>
        </cdr:cNvPr>
        <cdr:cNvSpPr txBox="1"/>
      </cdr:nvSpPr>
      <cdr:spPr>
        <a:xfrm xmlns:a="http://schemas.openxmlformats.org/drawingml/2006/main">
          <a:off x="10772775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A34F1D3-57EB-429E-A7FC-6F90D40CD44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0.70678</cdr:x>
      <cdr:y>0.55121</cdr:y>
    </cdr:from>
    <cdr:to>
      <cdr:x>0.76285</cdr:x>
      <cdr:y>0.58491</cdr:y>
    </cdr:to>
    <cdr:sp macro="" textlink="'Q1 Response Data'!$R$7">
      <cdr:nvSpPr>
        <cdr:cNvPr id="75" name="TextBox 74">
          <a:extLst xmlns:a="http://schemas.openxmlformats.org/drawingml/2006/main">
            <a:ext uri="{FF2B5EF4-FFF2-40B4-BE49-F238E27FC236}">
              <a16:creationId xmlns:a16="http://schemas.microsoft.com/office/drawing/2014/main" id="{222DEAEB-BA74-43F2-A027-EE16327321F1}"/>
            </a:ext>
          </a:extLst>
        </cdr:cNvPr>
        <cdr:cNvSpPr txBox="1"/>
      </cdr:nvSpPr>
      <cdr:spPr>
        <a:xfrm xmlns:a="http://schemas.openxmlformats.org/drawingml/2006/main">
          <a:off x="11525250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826181-51D7-4B69-8305-F3FF296FDF5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0.75409</cdr:x>
      <cdr:y>0.55256</cdr:y>
    </cdr:from>
    <cdr:to>
      <cdr:x>0.81016</cdr:x>
      <cdr:y>0.58625</cdr:y>
    </cdr:to>
    <cdr:sp macro="" textlink="'Q1 Response Data'!$R$4">
      <cdr:nvSpPr>
        <cdr:cNvPr id="76" name="TextBox 75">
          <a:extLst xmlns:a="http://schemas.openxmlformats.org/drawingml/2006/main">
            <a:ext uri="{FF2B5EF4-FFF2-40B4-BE49-F238E27FC236}">
              <a16:creationId xmlns:a16="http://schemas.microsoft.com/office/drawing/2014/main" id="{E058E3E7-7EA1-4576-8308-34BC857FFE57}"/>
            </a:ext>
          </a:extLst>
        </cdr:cNvPr>
        <cdr:cNvSpPr txBox="1"/>
      </cdr:nvSpPr>
      <cdr:spPr>
        <a:xfrm xmlns:a="http://schemas.openxmlformats.org/drawingml/2006/main">
          <a:off x="12296775" y="39052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2C2AC2D-1994-44E7-BB35-C5B1FB1D3DF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0.80023</cdr:x>
      <cdr:y>0.54852</cdr:y>
    </cdr:from>
    <cdr:to>
      <cdr:x>0.85631</cdr:x>
      <cdr:y>0.58221</cdr:y>
    </cdr:to>
    <cdr:sp macro="" textlink="'Q1 Response Data'!$R$3">
      <cdr:nvSpPr>
        <cdr:cNvPr id="77" name="TextBox 76">
          <a:extLst xmlns:a="http://schemas.openxmlformats.org/drawingml/2006/main">
            <a:ext uri="{FF2B5EF4-FFF2-40B4-BE49-F238E27FC236}">
              <a16:creationId xmlns:a16="http://schemas.microsoft.com/office/drawing/2014/main" id="{ACB06AA7-5AC8-4AF1-9945-AEF9985CADA4}"/>
            </a:ext>
          </a:extLst>
        </cdr:cNvPr>
        <cdr:cNvSpPr txBox="1"/>
      </cdr:nvSpPr>
      <cdr:spPr>
        <a:xfrm xmlns:a="http://schemas.openxmlformats.org/drawingml/2006/main">
          <a:off x="13049250" y="3876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758D481-6228-4EBA-B30F-119FA3CD29C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0.54986</cdr:y>
    </cdr:from>
    <cdr:to>
      <cdr:x>0.90304</cdr:x>
      <cdr:y>0.58491</cdr:y>
    </cdr:to>
    <cdr:sp macro="" textlink="'Q1 Response Data'!$R$2">
      <cdr:nvSpPr>
        <cdr:cNvPr id="78" name="TextBox 77">
          <a:extLst xmlns:a="http://schemas.openxmlformats.org/drawingml/2006/main">
            <a:ext uri="{FF2B5EF4-FFF2-40B4-BE49-F238E27FC236}">
              <a16:creationId xmlns:a16="http://schemas.microsoft.com/office/drawing/2014/main" id="{0ADF620E-55F1-4C57-8A85-5E7ADDA344CB}"/>
            </a:ext>
          </a:extLst>
        </cdr:cNvPr>
        <cdr:cNvSpPr txBox="1"/>
      </cdr:nvSpPr>
      <cdr:spPr>
        <a:xfrm xmlns:a="http://schemas.openxmlformats.org/drawingml/2006/main">
          <a:off x="13811250" y="38861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25BF692-557E-4DAB-BB29-D2D8B67B5E4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0.15946</cdr:x>
      <cdr:y>0.7062</cdr:y>
    </cdr:from>
    <cdr:to>
      <cdr:x>0.21554</cdr:x>
      <cdr:y>0.7345</cdr:y>
    </cdr:to>
    <cdr:sp macro="" textlink="'Q1 Response Data'!$R$61">
      <cdr:nvSpPr>
        <cdr:cNvPr id="79" name="TextBox 78">
          <a:extLst xmlns:a="http://schemas.openxmlformats.org/drawingml/2006/main">
            <a:ext uri="{FF2B5EF4-FFF2-40B4-BE49-F238E27FC236}">
              <a16:creationId xmlns:a16="http://schemas.microsoft.com/office/drawing/2014/main" id="{2469B006-7C00-4B0F-9BCB-EC6C57724F6F}"/>
            </a:ext>
          </a:extLst>
        </cdr:cNvPr>
        <cdr:cNvSpPr txBox="1"/>
      </cdr:nvSpPr>
      <cdr:spPr>
        <a:xfrm xmlns:a="http://schemas.openxmlformats.org/drawingml/2006/main">
          <a:off x="2600325" y="499109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DF7076F-FD9C-4C3E-A75D-51E786138FF9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0.20619</cdr:x>
      <cdr:y>0.70755</cdr:y>
    </cdr:from>
    <cdr:to>
      <cdr:x>0.26227</cdr:x>
      <cdr:y>0.74663</cdr:y>
    </cdr:to>
    <cdr:sp macro="" textlink="'Q1 Response Data'!$R$60">
      <cdr:nvSpPr>
        <cdr:cNvPr id="80" name="TextBox 79">
          <a:extLst xmlns:a="http://schemas.openxmlformats.org/drawingml/2006/main">
            <a:ext uri="{FF2B5EF4-FFF2-40B4-BE49-F238E27FC236}">
              <a16:creationId xmlns:a16="http://schemas.microsoft.com/office/drawing/2014/main" id="{ECBABD92-A619-4651-9134-AD7C3D11A327}"/>
            </a:ext>
          </a:extLst>
        </cdr:cNvPr>
        <cdr:cNvSpPr txBox="1"/>
      </cdr:nvSpPr>
      <cdr:spPr>
        <a:xfrm xmlns:a="http://schemas.openxmlformats.org/drawingml/2006/main">
          <a:off x="3362325" y="5000620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5016A3F-6DC6-4A3A-85E9-B2C84C522CE0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0.25292</cdr:x>
      <cdr:y>0.71024</cdr:y>
    </cdr:from>
    <cdr:to>
      <cdr:x>0.309</cdr:x>
      <cdr:y>0.74259</cdr:y>
    </cdr:to>
    <cdr:sp macro="" textlink="'Q1 Response Data'!$R$59">
      <cdr:nvSpPr>
        <cdr:cNvPr id="81" name="TextBox 80">
          <a:extLst xmlns:a="http://schemas.openxmlformats.org/drawingml/2006/main">
            <a:ext uri="{FF2B5EF4-FFF2-40B4-BE49-F238E27FC236}">
              <a16:creationId xmlns:a16="http://schemas.microsoft.com/office/drawing/2014/main" id="{60C5DB0B-0792-451E-B8FC-FA3C96BA2715}"/>
            </a:ext>
          </a:extLst>
        </cdr:cNvPr>
        <cdr:cNvSpPr txBox="1"/>
      </cdr:nvSpPr>
      <cdr:spPr>
        <a:xfrm xmlns:a="http://schemas.openxmlformats.org/drawingml/2006/main">
          <a:off x="4124325" y="5019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A4E4353-6B48-4703-A0E7-32B3BCB2E211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0.28914</cdr:x>
      <cdr:y>0.71294</cdr:y>
    </cdr:from>
    <cdr:to>
      <cdr:x>0.34521</cdr:x>
      <cdr:y>0.74394</cdr:y>
    </cdr:to>
    <cdr:sp macro="" textlink="'Q1 Response Data'!$R$58">
      <cdr:nvSpPr>
        <cdr:cNvPr id="82" name="TextBox 81">
          <a:extLst xmlns:a="http://schemas.openxmlformats.org/drawingml/2006/main">
            <a:ext uri="{FF2B5EF4-FFF2-40B4-BE49-F238E27FC236}">
              <a16:creationId xmlns:a16="http://schemas.microsoft.com/office/drawing/2014/main" id="{9090D170-50F8-451A-9169-1A60405C22FC}"/>
            </a:ext>
          </a:extLst>
        </cdr:cNvPr>
        <cdr:cNvSpPr txBox="1"/>
      </cdr:nvSpPr>
      <cdr:spPr>
        <a:xfrm xmlns:a="http://schemas.openxmlformats.org/drawingml/2006/main">
          <a:off x="4714875" y="5038720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E2AB984-6320-4E1F-B78E-8E79F6D443A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0.34346</cdr:x>
      <cdr:y>0.7062</cdr:y>
    </cdr:from>
    <cdr:to>
      <cdr:x>0.39953</cdr:x>
      <cdr:y>0.73989</cdr:y>
    </cdr:to>
    <cdr:sp macro="" textlink="'Q1 Response Data'!$R$54">
      <cdr:nvSpPr>
        <cdr:cNvPr id="83" name="TextBox 82">
          <a:extLst xmlns:a="http://schemas.openxmlformats.org/drawingml/2006/main">
            <a:ext uri="{FF2B5EF4-FFF2-40B4-BE49-F238E27FC236}">
              <a16:creationId xmlns:a16="http://schemas.microsoft.com/office/drawing/2014/main" id="{242DDFDD-28D1-458F-ABDA-66C7B39A06DA}"/>
            </a:ext>
          </a:extLst>
        </cdr:cNvPr>
        <cdr:cNvSpPr txBox="1"/>
      </cdr:nvSpPr>
      <cdr:spPr>
        <a:xfrm xmlns:a="http://schemas.openxmlformats.org/drawingml/2006/main">
          <a:off x="5600700" y="4991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D643CC1-FEC3-4113-8DF4-4596792DFBF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0.39194</cdr:x>
      <cdr:y>0.7062</cdr:y>
    </cdr:from>
    <cdr:to>
      <cdr:x>0.44801</cdr:x>
      <cdr:y>0.73989</cdr:y>
    </cdr:to>
    <cdr:sp macro="" textlink="'Q1 Response Data'!$R$53">
      <cdr:nvSpPr>
        <cdr:cNvPr id="84" name="TextBox 83">
          <a:extLst xmlns:a="http://schemas.openxmlformats.org/drawingml/2006/main">
            <a:ext uri="{FF2B5EF4-FFF2-40B4-BE49-F238E27FC236}">
              <a16:creationId xmlns:a16="http://schemas.microsoft.com/office/drawing/2014/main" id="{DDF23670-FDEB-464C-98E2-1154A8071A5A}"/>
            </a:ext>
          </a:extLst>
        </cdr:cNvPr>
        <cdr:cNvSpPr txBox="1"/>
      </cdr:nvSpPr>
      <cdr:spPr>
        <a:xfrm xmlns:a="http://schemas.openxmlformats.org/drawingml/2006/main">
          <a:off x="6391275" y="4991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251251C-AD1C-41C9-92B5-D05AD08ECC14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0.43808</cdr:x>
      <cdr:y>0.70485</cdr:y>
    </cdr:from>
    <cdr:to>
      <cdr:x>0.49416</cdr:x>
      <cdr:y>0.7372</cdr:y>
    </cdr:to>
    <cdr:sp macro="" textlink="'Q1 Response Data'!$R$51">
      <cdr:nvSpPr>
        <cdr:cNvPr id="85" name="TextBox 84">
          <a:extLst xmlns:a="http://schemas.openxmlformats.org/drawingml/2006/main">
            <a:ext uri="{FF2B5EF4-FFF2-40B4-BE49-F238E27FC236}">
              <a16:creationId xmlns:a16="http://schemas.microsoft.com/office/drawing/2014/main" id="{71B2E8AB-4051-4DD0-8759-DBE339270733}"/>
            </a:ext>
          </a:extLst>
        </cdr:cNvPr>
        <cdr:cNvSpPr txBox="1"/>
      </cdr:nvSpPr>
      <cdr:spPr>
        <a:xfrm xmlns:a="http://schemas.openxmlformats.org/drawingml/2006/main">
          <a:off x="7143750" y="49815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C03AC89-2398-45A1-8FFA-305B97FA0941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0.48306</cdr:x>
      <cdr:y>0.71294</cdr:y>
    </cdr:from>
    <cdr:to>
      <cdr:x>0.53914</cdr:x>
      <cdr:y>0.74663</cdr:y>
    </cdr:to>
    <cdr:sp macro="" textlink="'Q1 Response Data'!$R$50">
      <cdr:nvSpPr>
        <cdr:cNvPr id="86" name="TextBox 85">
          <a:extLst xmlns:a="http://schemas.openxmlformats.org/drawingml/2006/main">
            <a:ext uri="{FF2B5EF4-FFF2-40B4-BE49-F238E27FC236}">
              <a16:creationId xmlns:a16="http://schemas.microsoft.com/office/drawing/2014/main" id="{9DE08540-EA89-4BFA-8EB4-2A1F89B5A882}"/>
            </a:ext>
          </a:extLst>
        </cdr:cNvPr>
        <cdr:cNvSpPr txBox="1"/>
      </cdr:nvSpPr>
      <cdr:spPr>
        <a:xfrm xmlns:a="http://schemas.openxmlformats.org/drawingml/2006/main">
          <a:off x="7877175" y="5038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254EB66-6531-42A9-A860-DFB46A55CD4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0.56893</cdr:x>
      <cdr:y>0.71563</cdr:y>
    </cdr:from>
    <cdr:to>
      <cdr:x>0.625</cdr:x>
      <cdr:y>0.74798</cdr:y>
    </cdr:to>
    <cdr:sp macro="" textlink="'Q1 Response Data'!$R$57">
      <cdr:nvSpPr>
        <cdr:cNvPr id="87" name="TextBox 86">
          <a:extLst xmlns:a="http://schemas.openxmlformats.org/drawingml/2006/main">
            <a:ext uri="{FF2B5EF4-FFF2-40B4-BE49-F238E27FC236}">
              <a16:creationId xmlns:a16="http://schemas.microsoft.com/office/drawing/2014/main" id="{D77899C8-596A-4C6A-ABB5-800AB589337F}"/>
            </a:ext>
          </a:extLst>
        </cdr:cNvPr>
        <cdr:cNvSpPr txBox="1"/>
      </cdr:nvSpPr>
      <cdr:spPr>
        <a:xfrm xmlns:a="http://schemas.openxmlformats.org/drawingml/2006/main">
          <a:off x="9277350" y="50577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652A340-9F97-4D87-85B8-89F56CE5EFA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0.61507</cdr:x>
      <cdr:y>0.71429</cdr:y>
    </cdr:from>
    <cdr:to>
      <cdr:x>0.67114</cdr:x>
      <cdr:y>0.74663</cdr:y>
    </cdr:to>
    <cdr:sp macro="" textlink="'Q1 Response Data'!$R$56">
      <cdr:nvSpPr>
        <cdr:cNvPr id="88" name="TextBox 87">
          <a:extLst xmlns:a="http://schemas.openxmlformats.org/drawingml/2006/main">
            <a:ext uri="{FF2B5EF4-FFF2-40B4-BE49-F238E27FC236}">
              <a16:creationId xmlns:a16="http://schemas.microsoft.com/office/drawing/2014/main" id="{997F4FBA-D5D2-48CE-8F6E-A728C4E84E54}"/>
            </a:ext>
          </a:extLst>
        </cdr:cNvPr>
        <cdr:cNvSpPr txBox="1"/>
      </cdr:nvSpPr>
      <cdr:spPr>
        <a:xfrm xmlns:a="http://schemas.openxmlformats.org/drawingml/2006/main">
          <a:off x="10029825" y="50482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CDD9F90-9A81-4C14-93DA-C1743FCFB7A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0.6618</cdr:x>
      <cdr:y>0.71563</cdr:y>
    </cdr:from>
    <cdr:to>
      <cdr:x>0.71787</cdr:x>
      <cdr:y>0.74798</cdr:y>
    </cdr:to>
    <cdr:sp macro="" textlink="'Q1 Response Data'!$R$55">
      <cdr:nvSpPr>
        <cdr:cNvPr id="89" name="TextBox 88">
          <a:extLst xmlns:a="http://schemas.openxmlformats.org/drawingml/2006/main">
            <a:ext uri="{FF2B5EF4-FFF2-40B4-BE49-F238E27FC236}">
              <a16:creationId xmlns:a16="http://schemas.microsoft.com/office/drawing/2014/main" id="{F0676BBF-D090-4B4B-A005-485637E3AFB7}"/>
            </a:ext>
          </a:extLst>
        </cdr:cNvPr>
        <cdr:cNvSpPr txBox="1"/>
      </cdr:nvSpPr>
      <cdr:spPr>
        <a:xfrm xmlns:a="http://schemas.openxmlformats.org/drawingml/2006/main">
          <a:off x="10791825" y="50577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66DE700-FF3C-422C-BBF5-4A1805F5416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0.70736</cdr:x>
      <cdr:y>0.71698</cdr:y>
    </cdr:from>
    <cdr:to>
      <cdr:x>0.76343</cdr:x>
      <cdr:y>0.75202</cdr:y>
    </cdr:to>
    <cdr:sp macro="" textlink="'Q1 Response Data'!$R$52">
      <cdr:nvSpPr>
        <cdr:cNvPr id="90" name="TextBox 89">
          <a:extLst xmlns:a="http://schemas.openxmlformats.org/drawingml/2006/main">
            <a:ext uri="{FF2B5EF4-FFF2-40B4-BE49-F238E27FC236}">
              <a16:creationId xmlns:a16="http://schemas.microsoft.com/office/drawing/2014/main" id="{6D251AD1-884D-4C73-9A3C-8B537E5E1434}"/>
            </a:ext>
          </a:extLst>
        </cdr:cNvPr>
        <cdr:cNvSpPr txBox="1"/>
      </cdr:nvSpPr>
      <cdr:spPr>
        <a:xfrm xmlns:a="http://schemas.openxmlformats.org/drawingml/2006/main">
          <a:off x="11534775" y="50672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F44AE6-9125-4246-AAE5-E330E8685A5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0.7535</cdr:x>
      <cdr:y>0.71698</cdr:y>
    </cdr:from>
    <cdr:to>
      <cdr:x>0.80958</cdr:x>
      <cdr:y>0.75067</cdr:y>
    </cdr:to>
    <cdr:sp macro="" textlink="'Q1 Response Data'!$R$49">
      <cdr:nvSpPr>
        <cdr:cNvPr id="91" name="TextBox 90">
          <a:extLst xmlns:a="http://schemas.openxmlformats.org/drawingml/2006/main">
            <a:ext uri="{FF2B5EF4-FFF2-40B4-BE49-F238E27FC236}">
              <a16:creationId xmlns:a16="http://schemas.microsoft.com/office/drawing/2014/main" id="{DA26B9F6-ADDD-4A20-8FD6-32C8BF142CFE}"/>
            </a:ext>
          </a:extLst>
        </cdr:cNvPr>
        <cdr:cNvSpPr txBox="1"/>
      </cdr:nvSpPr>
      <cdr:spPr>
        <a:xfrm xmlns:a="http://schemas.openxmlformats.org/drawingml/2006/main">
          <a:off x="12287250" y="50672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4BE96BF-E187-4391-AEC9-D2BE6DB229E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0.80082</cdr:x>
      <cdr:y>0.71294</cdr:y>
    </cdr:from>
    <cdr:to>
      <cdr:x>0.85689</cdr:x>
      <cdr:y>0.74663</cdr:y>
    </cdr:to>
    <cdr:sp macro="" textlink="'Q1 Response Data'!$R$48">
      <cdr:nvSpPr>
        <cdr:cNvPr id="92" name="TextBox 91">
          <a:extLst xmlns:a="http://schemas.openxmlformats.org/drawingml/2006/main">
            <a:ext uri="{FF2B5EF4-FFF2-40B4-BE49-F238E27FC236}">
              <a16:creationId xmlns:a16="http://schemas.microsoft.com/office/drawing/2014/main" id="{A63BFD52-FEE1-4489-92CC-357FD1C2A8B8}"/>
            </a:ext>
          </a:extLst>
        </cdr:cNvPr>
        <cdr:cNvSpPr txBox="1"/>
      </cdr:nvSpPr>
      <cdr:spPr>
        <a:xfrm xmlns:a="http://schemas.openxmlformats.org/drawingml/2006/main">
          <a:off x="13058775" y="5038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C64FFC6-845C-45F2-9523-30C554A36A9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0.71294</cdr:y>
    </cdr:from>
    <cdr:to>
      <cdr:x>0.90304</cdr:x>
      <cdr:y>0.74124</cdr:y>
    </cdr:to>
    <cdr:sp macro="" textlink="'Q1 Response Data'!$R$47">
      <cdr:nvSpPr>
        <cdr:cNvPr id="93" name="TextBox 92">
          <a:extLst xmlns:a="http://schemas.openxmlformats.org/drawingml/2006/main">
            <a:ext uri="{FF2B5EF4-FFF2-40B4-BE49-F238E27FC236}">
              <a16:creationId xmlns:a16="http://schemas.microsoft.com/office/drawing/2014/main" id="{956DA34F-6980-4835-B7D7-1F277F89F4BC}"/>
            </a:ext>
          </a:extLst>
        </cdr:cNvPr>
        <cdr:cNvSpPr txBox="1"/>
      </cdr:nvSpPr>
      <cdr:spPr>
        <a:xfrm xmlns:a="http://schemas.openxmlformats.org/drawingml/2006/main">
          <a:off x="13811250" y="5038720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16A253E-D2B5-43D8-8BE1-C78603900E2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147637</xdr:colOff>
      <xdr:row>0</xdr:row>
      <xdr:rowOff>109537</xdr:rowOff>
    </xdr:from>
    <xdr:to>
      <xdr:col>12</xdr:col>
      <xdr:colOff>447675</xdr:colOff>
      <xdr:row>37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9332A-168B-4D90-8D81-094B97224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0.23529</cdr:x>
      <cdr:y>0.92283</cdr:y>
    </cdr:from>
    <cdr:to>
      <cdr:x>0.30642</cdr:x>
      <cdr:y>0.96466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5D5393BC-D014-4E15-97A9-48DE9E48F2CD}"/>
            </a:ext>
          </a:extLst>
        </cdr:cNvPr>
        <cdr:cNvSpPr txBox="1"/>
      </cdr:nvSpPr>
      <cdr:spPr>
        <a:xfrm xmlns:a="http://schemas.openxmlformats.org/drawingml/2006/main">
          <a:off x="3400926" y="6500147"/>
          <a:ext cx="1028126" cy="294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Response</a:t>
          </a:r>
          <a:r>
            <a:rPr lang="en-US" sz="1100" b="1" baseline="0"/>
            <a:t> Key:</a:t>
          </a:r>
          <a:endParaRPr lang="en-US" sz="1100" b="1"/>
        </a:p>
      </cdr:txBody>
    </cdr:sp>
  </cdr:relSizeAnchor>
  <cdr:relSizeAnchor xmlns:cdr="http://schemas.openxmlformats.org/drawingml/2006/chartDrawing">
    <cdr:from>
      <cdr:x>0.14596</cdr:x>
      <cdr:y>0.08722</cdr:y>
    </cdr:from>
    <cdr:to>
      <cdr:x>0.33773</cdr:x>
      <cdr:y>0.12373</cdr:y>
    </cdr:to>
    <cdr:sp macro="" textlink="">
      <cdr:nvSpPr>
        <cdr:cNvPr id="24" name="TextBox 23">
          <a:extLst xmlns:a="http://schemas.openxmlformats.org/drawingml/2006/main">
            <a:ext uri="{FF2B5EF4-FFF2-40B4-BE49-F238E27FC236}">
              <a16:creationId xmlns:a16="http://schemas.microsoft.com/office/drawing/2014/main" id="{ACE1C5FD-78C8-45E3-9189-97BCED4F6881}"/>
            </a:ext>
          </a:extLst>
        </cdr:cNvPr>
        <cdr:cNvSpPr txBox="1"/>
      </cdr:nvSpPr>
      <cdr:spPr>
        <a:xfrm xmlns:a="http://schemas.openxmlformats.org/drawingml/2006/main">
          <a:off x="2109787" y="614363"/>
          <a:ext cx="2771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Receive More Scrutiny than White Colleagues</a:t>
          </a:r>
        </a:p>
      </cdr:txBody>
    </cdr:sp>
  </cdr:relSizeAnchor>
  <cdr:relSizeAnchor xmlns:cdr="http://schemas.openxmlformats.org/drawingml/2006/chartDrawing">
    <cdr:from>
      <cdr:x>0.17957</cdr:x>
      <cdr:y>0.13838</cdr:y>
    </cdr:from>
    <cdr:to>
      <cdr:x>0.40033</cdr:x>
      <cdr:y>0.17489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595562" y="974712"/>
          <a:ext cx="3190883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Have to Diminish Self to Navigate Workplace Culture</a:t>
          </a:r>
        </a:p>
      </cdr:txBody>
    </cdr:sp>
  </cdr:relSizeAnchor>
  <cdr:relSizeAnchor xmlns:cdr="http://schemas.openxmlformats.org/drawingml/2006/chartDrawing">
    <cdr:from>
      <cdr:x>0.22032</cdr:x>
      <cdr:y>0.19112</cdr:y>
    </cdr:from>
    <cdr:to>
      <cdr:x>0.31664</cdr:x>
      <cdr:y>0.22763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184576" y="1346190"/>
          <a:ext cx="1392228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Excluded at Work</a:t>
          </a:r>
          <a:endParaRPr lang="en-US" sz="1100"/>
        </a:p>
      </cdr:txBody>
    </cdr:sp>
  </cdr:relSizeAnchor>
  <cdr:relSizeAnchor xmlns:cdr="http://schemas.openxmlformats.org/drawingml/2006/chartDrawing">
    <cdr:from>
      <cdr:x>0.18408</cdr:x>
      <cdr:y>0.24522</cdr:y>
    </cdr:from>
    <cdr:to>
      <cdr:x>0.41483</cdr:x>
      <cdr:y>0.28173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660697" y="1727240"/>
          <a:ext cx="3335304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Have to be Twice</a:t>
          </a:r>
          <a:r>
            <a:rPr lang="en-US" sz="1100" baseline="0"/>
            <a:t> as Good to be Accepted as Competent</a:t>
          </a:r>
          <a:endParaRPr lang="en-US" sz="1100"/>
        </a:p>
      </cdr:txBody>
    </cdr:sp>
  </cdr:relSizeAnchor>
  <cdr:relSizeAnchor xmlns:cdr="http://schemas.openxmlformats.org/drawingml/2006/chartDrawing">
    <cdr:from>
      <cdr:x>0.25327</cdr:x>
      <cdr:y>0.29659</cdr:y>
    </cdr:from>
    <cdr:to>
      <cdr:x>0.38188</cdr:x>
      <cdr:y>0.3331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660797" y="2089115"/>
          <a:ext cx="1858954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 Worn</a:t>
          </a:r>
          <a:r>
            <a:rPr lang="en-US" sz="1100" baseline="0"/>
            <a:t> Out/Overwhelmed</a:t>
          </a:r>
          <a:endParaRPr lang="en-US" sz="1100"/>
        </a:p>
      </cdr:txBody>
    </cdr:sp>
  </cdr:relSizeAnchor>
  <cdr:relSizeAnchor xmlns:cdr="http://schemas.openxmlformats.org/drawingml/2006/chartDrawing">
    <cdr:from>
      <cdr:x>0.15639</cdr:x>
      <cdr:y>0.34798</cdr:y>
    </cdr:from>
    <cdr:to>
      <cdr:x>0.33575</cdr:x>
      <cdr:y>0.38449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260476" y="2451093"/>
          <a:ext cx="2592503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Experience Day-to-day</a:t>
          </a:r>
          <a:r>
            <a:rPr lang="en-US" sz="1100" baseline="0"/>
            <a:t> Bias/Discrimination</a:t>
          </a:r>
          <a:endParaRPr lang="en-US" sz="1100"/>
        </a:p>
      </cdr:txBody>
    </cdr:sp>
  </cdr:relSizeAnchor>
  <cdr:relSizeAnchor xmlns:cdr="http://schemas.openxmlformats.org/drawingml/2006/chartDrawing">
    <cdr:from>
      <cdr:x>0.07469</cdr:x>
      <cdr:y>0.40208</cdr:y>
    </cdr:from>
    <cdr:to>
      <cdr:x>0.18485</cdr:x>
      <cdr:y>0.43859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1079583" y="2832112"/>
          <a:ext cx="1592274" cy="2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Trapped in this Work</a:t>
          </a:r>
          <a:endParaRPr lang="en-US" sz="1100"/>
        </a:p>
      </cdr:txBody>
    </cdr:sp>
  </cdr:relSizeAnchor>
  <cdr:relSizeAnchor xmlns:cdr="http://schemas.openxmlformats.org/drawingml/2006/chartDrawing">
    <cdr:from>
      <cdr:x>0.14125</cdr:x>
      <cdr:y>0.45751</cdr:y>
    </cdr:from>
    <cdr:to>
      <cdr:x>0.31796</cdr:x>
      <cdr:y>0.49402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041625" y="3222600"/>
          <a:ext cx="2554199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Challenges</a:t>
          </a:r>
          <a:r>
            <a:rPr lang="en-US" sz="1100" baseline="0"/>
            <a:t> Separating Work/Personal Life</a:t>
          </a:r>
          <a:endParaRPr lang="en-US" sz="1100"/>
        </a:p>
      </cdr:txBody>
    </cdr:sp>
  </cdr:relSizeAnchor>
  <cdr:relSizeAnchor xmlns:cdr="http://schemas.openxmlformats.org/drawingml/2006/chartDrawing">
    <cdr:from>
      <cdr:x>0.39363</cdr:x>
      <cdr:y>0.50755</cdr:y>
    </cdr:from>
    <cdr:to>
      <cdr:x>0.49391</cdr:x>
      <cdr:y>0.54407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689631" y="3575017"/>
          <a:ext cx="1449466" cy="257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Valued in/at Work</a:t>
          </a:r>
          <a:endParaRPr lang="en-US" sz="1100"/>
        </a:p>
      </cdr:txBody>
    </cdr:sp>
  </cdr:relSizeAnchor>
  <cdr:relSizeAnchor xmlns:cdr="http://schemas.openxmlformats.org/drawingml/2006/chartDrawing">
    <cdr:from>
      <cdr:x>0.26447</cdr:x>
      <cdr:y>0.55894</cdr:y>
    </cdr:from>
    <cdr:to>
      <cdr:x>0.4313</cdr:x>
      <cdr:y>0.59545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822729" y="3936999"/>
          <a:ext cx="2411392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Supported by Leadership/Management</a:t>
          </a:r>
        </a:p>
      </cdr:txBody>
    </cdr:sp>
  </cdr:relSizeAnchor>
  <cdr:relSizeAnchor xmlns:cdr="http://schemas.openxmlformats.org/drawingml/2006/chartDrawing">
    <cdr:from>
      <cdr:x>0.37518</cdr:x>
      <cdr:y>0.61843</cdr:y>
    </cdr:from>
    <cdr:to>
      <cdr:x>0.49786</cdr:x>
      <cdr:y>0.65494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422922" y="4356063"/>
          <a:ext cx="1773240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Work is </a:t>
          </a:r>
          <a:r>
            <a:rPr lang="en-US" sz="1100"/>
            <a:t>Making a Difference</a:t>
          </a:r>
        </a:p>
      </cdr:txBody>
    </cdr:sp>
  </cdr:relSizeAnchor>
  <cdr:relSizeAnchor xmlns:cdr="http://schemas.openxmlformats.org/drawingml/2006/chartDrawing">
    <cdr:from>
      <cdr:x>0.40944</cdr:x>
      <cdr:y>0.66847</cdr:y>
    </cdr:from>
    <cdr:to>
      <cdr:x>0.49851</cdr:x>
      <cdr:y>0.70498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918137" y="4708554"/>
          <a:ext cx="1287435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Enjoyment of Work</a:t>
          </a:r>
        </a:p>
      </cdr:txBody>
    </cdr:sp>
  </cdr:relSizeAnchor>
  <cdr:relSizeAnchor xmlns:cdr="http://schemas.openxmlformats.org/drawingml/2006/chartDrawing">
    <cdr:from>
      <cdr:x>0.30599</cdr:x>
      <cdr:y>0.71986</cdr:y>
    </cdr:from>
    <cdr:to>
      <cdr:x>0.39901</cdr:x>
      <cdr:y>0.75637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4422793" y="5070532"/>
          <a:ext cx="1344528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Productivity at Work</a:t>
          </a:r>
        </a:p>
      </cdr:txBody>
    </cdr:sp>
  </cdr:relSizeAnchor>
  <cdr:relSizeAnchor xmlns:cdr="http://schemas.openxmlformats.org/drawingml/2006/chartDrawing">
    <cdr:from>
      <cdr:x>0.333</cdr:x>
      <cdr:y>0.77394</cdr:y>
    </cdr:from>
    <cdr:to>
      <cdr:x>0.46359</cdr:x>
      <cdr:y>0.81046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4813289" y="5451457"/>
          <a:ext cx="1887572" cy="257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Connection to Others at Work</a:t>
          </a:r>
        </a:p>
      </cdr:txBody>
    </cdr:sp>
  </cdr:relSizeAnchor>
  <cdr:relSizeAnchor xmlns:cdr="http://schemas.openxmlformats.org/drawingml/2006/chartDrawing">
    <cdr:from>
      <cdr:x>0.24931</cdr:x>
      <cdr:y>0.82398</cdr:y>
    </cdr:from>
    <cdr:to>
      <cdr:x>0.36804</cdr:x>
      <cdr:y>0.86049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603588" y="5803932"/>
          <a:ext cx="1716146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Job Satisfaction/Happiness</a:t>
          </a:r>
        </a:p>
      </cdr:txBody>
    </cdr:sp>
  </cdr:relSizeAnchor>
  <cdr:relSizeAnchor xmlns:cdr="http://schemas.openxmlformats.org/drawingml/2006/chartDrawing">
    <cdr:from>
      <cdr:x>0.30741</cdr:x>
      <cdr:y>0.90534</cdr:y>
    </cdr:from>
    <cdr:to>
      <cdr:x>0.34299</cdr:x>
      <cdr:y>0.93915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2FC7088-34C3-462A-9164-D3DD6CB599CE}"/>
            </a:ext>
          </a:extLst>
        </cdr:cNvPr>
        <cdr:cNvSpPr txBox="1"/>
      </cdr:nvSpPr>
      <cdr:spPr>
        <a:xfrm xmlns:a="http://schemas.openxmlformats.org/drawingml/2006/main">
          <a:off x="4443433" y="6376952"/>
          <a:ext cx="514280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Never</a:t>
          </a:r>
        </a:p>
      </cdr:txBody>
    </cdr:sp>
  </cdr:relSizeAnchor>
  <cdr:relSizeAnchor xmlns:cdr="http://schemas.openxmlformats.org/drawingml/2006/chartDrawing">
    <cdr:from>
      <cdr:x>0.39891</cdr:x>
      <cdr:y>0.90376</cdr:y>
    </cdr:from>
    <cdr:to>
      <cdr:x>0.43449</cdr:x>
      <cdr:y>0.93757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30EF4AAA-65B5-4A69-BC75-9B011C09B8AF}"/>
            </a:ext>
          </a:extLst>
        </cdr:cNvPr>
        <cdr:cNvSpPr txBox="1"/>
      </cdr:nvSpPr>
      <cdr:spPr>
        <a:xfrm xmlns:a="http://schemas.openxmlformats.org/drawingml/2006/main">
          <a:off x="5765917" y="6365878"/>
          <a:ext cx="514280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Rarely</a:t>
          </a:r>
        </a:p>
      </cdr:txBody>
    </cdr:sp>
  </cdr:relSizeAnchor>
  <cdr:relSizeAnchor xmlns:cdr="http://schemas.openxmlformats.org/drawingml/2006/chartDrawing">
    <cdr:from>
      <cdr:x>0.48588</cdr:x>
      <cdr:y>0.90241</cdr:y>
    </cdr:from>
    <cdr:to>
      <cdr:x>0.54135</cdr:x>
      <cdr:y>0.93621</cdr:y>
    </cdr:to>
    <cdr:sp macro="" textlink="">
      <cdr:nvSpPr>
        <cdr:cNvPr id="43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7023036" y="6356353"/>
          <a:ext cx="801774" cy="238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Sometimes</a:t>
          </a:r>
        </a:p>
      </cdr:txBody>
    </cdr:sp>
  </cdr:relSizeAnchor>
  <cdr:relSizeAnchor xmlns:cdr="http://schemas.openxmlformats.org/drawingml/2006/chartDrawing">
    <cdr:from>
      <cdr:x>0.58737</cdr:x>
      <cdr:y>0.90241</cdr:y>
    </cdr:from>
    <cdr:to>
      <cdr:x>0.61977</cdr:x>
      <cdr:y>0.93622</cdr:y>
    </cdr:to>
    <cdr:sp macro="" textlink="">
      <cdr:nvSpPr>
        <cdr:cNvPr id="44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8489918" y="6356369"/>
          <a:ext cx="468345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Often</a:t>
          </a:r>
        </a:p>
      </cdr:txBody>
    </cdr:sp>
  </cdr:relSizeAnchor>
  <cdr:relSizeAnchor xmlns:cdr="http://schemas.openxmlformats.org/drawingml/2006/chartDrawing">
    <cdr:from>
      <cdr:x>0.6737</cdr:x>
      <cdr:y>0.90376</cdr:y>
    </cdr:from>
    <cdr:to>
      <cdr:x>0.72389</cdr:x>
      <cdr:y>0.93757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9737845" y="6365823"/>
          <a:ext cx="725368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Very Often</a:t>
          </a:r>
        </a:p>
      </cdr:txBody>
    </cdr:sp>
  </cdr:relSizeAnchor>
  <cdr:relSizeAnchor xmlns:cdr="http://schemas.openxmlformats.org/drawingml/2006/chartDrawing">
    <cdr:from>
      <cdr:x>0.5051</cdr:x>
      <cdr:y>0.95131</cdr:y>
    </cdr:from>
    <cdr:to>
      <cdr:x>0.51776</cdr:x>
      <cdr:y>0.97728</cdr:y>
    </cdr:to>
    <cdr:sp macro="" textlink="">
      <cdr:nvSpPr>
        <cdr:cNvPr id="70" name="Oval 69">
          <a:extLst xmlns:a="http://schemas.openxmlformats.org/drawingml/2006/main">
            <a:ext uri="{FF2B5EF4-FFF2-40B4-BE49-F238E27FC236}">
              <a16:creationId xmlns:a16="http://schemas.microsoft.com/office/drawing/2014/main" id="{749CD422-DEAF-469E-95A2-8ED05604D6C3}"/>
            </a:ext>
          </a:extLst>
        </cdr:cNvPr>
        <cdr:cNvSpPr/>
      </cdr:nvSpPr>
      <cdr:spPr>
        <a:xfrm xmlns:a="http://schemas.openxmlformats.org/drawingml/2006/main">
          <a:off x="7300848" y="6700778"/>
          <a:ext cx="182990" cy="18292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0.36332</cdr:x>
      <cdr:y>0.95109</cdr:y>
    </cdr:from>
    <cdr:to>
      <cdr:x>0.37597</cdr:x>
      <cdr:y>0.97705</cdr:y>
    </cdr:to>
    <cdr:sp macro="" textlink="">
      <cdr:nvSpPr>
        <cdr:cNvPr id="71" name="Oval 70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5251437" y="6699213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0.59923</cdr:x>
      <cdr:y>0.95109</cdr:y>
    </cdr:from>
    <cdr:to>
      <cdr:x>0.61188</cdr:x>
      <cdr:y>0.97705</cdr:y>
    </cdr:to>
    <cdr:sp macro="" textlink="">
      <cdr:nvSpPr>
        <cdr:cNvPr id="72" name="Oval 71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8661418" y="6699229"/>
          <a:ext cx="182846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0.55442</cdr:x>
      <cdr:y>0.9511</cdr:y>
    </cdr:from>
    <cdr:to>
      <cdr:x>0.56707</cdr:x>
      <cdr:y>0.97706</cdr:y>
    </cdr:to>
    <cdr:sp macro="" textlink="">
      <cdr:nvSpPr>
        <cdr:cNvPr id="73" name="Oval 72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8013755" y="6699283"/>
          <a:ext cx="182846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0.64734</cdr:x>
      <cdr:y>0.9511</cdr:y>
    </cdr:from>
    <cdr:to>
      <cdr:x>0.65999</cdr:x>
      <cdr:y>0.97706</cdr:y>
    </cdr:to>
    <cdr:sp macro="" textlink="">
      <cdr:nvSpPr>
        <cdr:cNvPr id="74" name="Oval 73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9356821" y="6699299"/>
          <a:ext cx="182845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0.4536</cdr:x>
      <cdr:y>0.9511</cdr:y>
    </cdr:from>
    <cdr:to>
      <cdr:x>0.46625</cdr:x>
      <cdr:y>0.97706</cdr:y>
    </cdr:to>
    <cdr:sp macro="" textlink="">
      <cdr:nvSpPr>
        <cdr:cNvPr id="77" name="Oval 76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6556476" y="6699283"/>
          <a:ext cx="182845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0.41011</cdr:x>
      <cdr:y>0.95109</cdr:y>
    </cdr:from>
    <cdr:to>
      <cdr:x>0.42276</cdr:x>
      <cdr:y>0.97705</cdr:y>
    </cdr:to>
    <cdr:sp macro="" textlink="">
      <cdr:nvSpPr>
        <cdr:cNvPr id="78" name="Oval 77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5927833" y="6699229"/>
          <a:ext cx="182846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0.62823</cdr:x>
      <cdr:y>0.8943</cdr:y>
    </cdr:from>
    <cdr:to>
      <cdr:x>0.67315</cdr:x>
      <cdr:y>0.94997</cdr:y>
    </cdr:to>
    <cdr:sp macro="" textlink="">
      <cdr:nvSpPr>
        <cdr:cNvPr id="79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9080593" y="6299219"/>
          <a:ext cx="649195" cy="39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Often/</a:t>
          </a:r>
        </a:p>
        <a:p xmlns:a="http://schemas.openxmlformats.org/drawingml/2006/main">
          <a:pPr algn="ctr"/>
          <a:r>
            <a:rPr lang="en-US" sz="1000"/>
            <a:t>Very Often</a:t>
          </a:r>
        </a:p>
      </cdr:txBody>
    </cdr:sp>
  </cdr:relSizeAnchor>
  <cdr:relSizeAnchor xmlns:cdr="http://schemas.openxmlformats.org/drawingml/2006/chartDrawing">
    <cdr:from>
      <cdr:x>0.534</cdr:x>
      <cdr:y>0.89159</cdr:y>
    </cdr:from>
    <cdr:to>
      <cdr:x>0.58353</cdr:x>
      <cdr:y>0.9432</cdr:y>
    </cdr:to>
    <cdr:sp macro="" textlink="">
      <cdr:nvSpPr>
        <cdr:cNvPr id="80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7718492" y="6280098"/>
          <a:ext cx="715896" cy="363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Sometimes/</a:t>
          </a:r>
        </a:p>
        <a:p xmlns:a="http://schemas.openxmlformats.org/drawingml/2006/main">
          <a:pPr algn="ctr"/>
          <a:r>
            <a:rPr lang="en-US" sz="1000"/>
            <a:t>Often</a:t>
          </a:r>
        </a:p>
      </cdr:txBody>
    </cdr:sp>
  </cdr:relSizeAnchor>
  <cdr:relSizeAnchor xmlns:cdr="http://schemas.openxmlformats.org/drawingml/2006/chartDrawing">
    <cdr:from>
      <cdr:x>0.35146</cdr:x>
      <cdr:y>0.89317</cdr:y>
    </cdr:from>
    <cdr:to>
      <cdr:x>0.38979</cdr:x>
      <cdr:y>0.94704</cdr:y>
    </cdr:to>
    <cdr:sp macro="" textlink="">
      <cdr:nvSpPr>
        <cdr:cNvPr id="81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5079998" y="6291263"/>
          <a:ext cx="554040" cy="37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Rarely/</a:t>
          </a:r>
        </a:p>
        <a:p xmlns:a="http://schemas.openxmlformats.org/drawingml/2006/main">
          <a:pPr algn="ctr"/>
          <a:r>
            <a:rPr lang="en-US" sz="1000"/>
            <a:t>Never</a:t>
          </a:r>
        </a:p>
      </cdr:txBody>
    </cdr:sp>
  </cdr:relSizeAnchor>
  <cdr:relSizeAnchor xmlns:cdr="http://schemas.openxmlformats.org/drawingml/2006/chartDrawing">
    <cdr:from>
      <cdr:x>0.4312</cdr:x>
      <cdr:y>0.8943</cdr:y>
    </cdr:from>
    <cdr:to>
      <cdr:x>0.486</cdr:x>
      <cdr:y>0.95673</cdr:y>
    </cdr:to>
    <cdr:sp macro="" textlink="">
      <cdr:nvSpPr>
        <cdr:cNvPr id="82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6232623" y="6299203"/>
          <a:ext cx="792065" cy="43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Rarely/</a:t>
          </a:r>
        </a:p>
        <a:p xmlns:a="http://schemas.openxmlformats.org/drawingml/2006/main">
          <a:pPr algn="ctr"/>
          <a:r>
            <a:rPr lang="en-US" sz="1000"/>
            <a:t>Sometimes</a:t>
          </a:r>
        </a:p>
      </cdr:txBody>
    </cdr:sp>
  </cdr:relSizeAnchor>
  <cdr:relSizeAnchor xmlns:cdr="http://schemas.openxmlformats.org/drawingml/2006/chartDrawing">
    <cdr:from>
      <cdr:x>0.31851</cdr:x>
      <cdr:y>0.95109</cdr:y>
    </cdr:from>
    <cdr:to>
      <cdr:x>0.33116</cdr:x>
      <cdr:y>0.97705</cdr:y>
    </cdr:to>
    <cdr:sp macro="" textlink="">
      <cdr:nvSpPr>
        <cdr:cNvPr id="39" name="Oval 38">
          <a:extLst xmlns:a="http://schemas.openxmlformats.org/drawingml/2006/main">
            <a:ext uri="{FF2B5EF4-FFF2-40B4-BE49-F238E27FC236}">
              <a16:creationId xmlns:a16="http://schemas.microsoft.com/office/drawing/2014/main" id="{636F23BF-8523-45F7-A834-F47B0C404180}"/>
            </a:ext>
          </a:extLst>
        </cdr:cNvPr>
        <cdr:cNvSpPr/>
      </cdr:nvSpPr>
      <cdr:spPr>
        <a:xfrm xmlns:a="http://schemas.openxmlformats.org/drawingml/2006/main">
          <a:off x="4603750" y="6699250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0.69412</cdr:x>
      <cdr:y>0.95109</cdr:y>
    </cdr:from>
    <cdr:to>
      <cdr:x>0.70677</cdr:x>
      <cdr:y>0.97705</cdr:y>
    </cdr:to>
    <cdr:sp macro="" textlink="">
      <cdr:nvSpPr>
        <cdr:cNvPr id="42" name="Oval 41">
          <a:extLst xmlns:a="http://schemas.openxmlformats.org/drawingml/2006/main">
            <a:ext uri="{FF2B5EF4-FFF2-40B4-BE49-F238E27FC236}">
              <a16:creationId xmlns:a16="http://schemas.microsoft.com/office/drawing/2014/main" id="{636F23BF-8523-45F7-A834-F47B0C404180}"/>
            </a:ext>
          </a:extLst>
        </cdr:cNvPr>
        <cdr:cNvSpPr/>
      </cdr:nvSpPr>
      <cdr:spPr>
        <a:xfrm xmlns:a="http://schemas.openxmlformats.org/drawingml/2006/main">
          <a:off x="10032973" y="6699229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0.229</cdr:x>
      <cdr:y>0.89182</cdr:y>
    </cdr:from>
    <cdr:to>
      <cdr:x>0.98814</cdr:x>
      <cdr:y>0.98648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D7717AF2-4739-4551-80ED-00D72BFB3E9A}"/>
            </a:ext>
          </a:extLst>
        </cdr:cNvPr>
        <cdr:cNvSpPr/>
      </cdr:nvSpPr>
      <cdr:spPr>
        <a:xfrm xmlns:a="http://schemas.openxmlformats.org/drawingml/2006/main">
          <a:off x="3309938" y="6281738"/>
          <a:ext cx="10972800" cy="666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0.04316</cdr:x>
      <cdr:y>0.49966</cdr:y>
    </cdr:from>
    <cdr:to>
      <cdr:x>0.95189</cdr:x>
      <cdr:y>0.50101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7F4EB194-3E1A-4594-80B0-8E639EF27243}"/>
            </a:ext>
          </a:extLst>
        </cdr:cNvPr>
        <cdr:cNvCxnSpPr/>
      </cdr:nvCxnSpPr>
      <cdr:spPr>
        <a:xfrm xmlns:a="http://schemas.openxmlformats.org/drawingml/2006/main" flipV="1">
          <a:off x="623843" y="3519494"/>
          <a:ext cx="13134954" cy="9509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0.04744</cdr:x>
      <cdr:y>0.17174</cdr:y>
    </cdr:from>
    <cdr:to>
      <cdr:x>0.06524</cdr:x>
      <cdr:y>0.35294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FBC34CE-3AC8-4A8B-8DC2-46C3700BF073}"/>
            </a:ext>
          </a:extLst>
        </cdr:cNvPr>
        <cdr:cNvSpPr txBox="1"/>
      </cdr:nvSpPr>
      <cdr:spPr>
        <a:xfrm xmlns:a="http://schemas.openxmlformats.org/drawingml/2006/main" rot="16200000">
          <a:off x="176218" y="1719225"/>
          <a:ext cx="1276326" cy="257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"Negative" factors</a:t>
          </a:r>
        </a:p>
      </cdr:txBody>
    </cdr:sp>
  </cdr:relSizeAnchor>
  <cdr:relSizeAnchor xmlns:cdr="http://schemas.openxmlformats.org/drawingml/2006/chartDrawing">
    <cdr:from>
      <cdr:x>0.04766</cdr:x>
      <cdr:y>0.61302</cdr:y>
    </cdr:from>
    <cdr:to>
      <cdr:x>0.06546</cdr:x>
      <cdr:y>0.79423</cdr:y>
    </cdr:to>
    <cdr:sp macro="" textlink="">
      <cdr:nvSpPr>
        <cdr:cNvPr id="46" name="TextBox 1">
          <a:extLst xmlns:a="http://schemas.openxmlformats.org/drawingml/2006/main">
            <a:ext uri="{FF2B5EF4-FFF2-40B4-BE49-F238E27FC236}">
              <a16:creationId xmlns:a16="http://schemas.microsoft.com/office/drawing/2014/main" id="{1EF60A90-0E0C-4F96-80D4-8254B98A969B}"/>
            </a:ext>
          </a:extLst>
        </cdr:cNvPr>
        <cdr:cNvSpPr txBox="1"/>
      </cdr:nvSpPr>
      <cdr:spPr>
        <a:xfrm xmlns:a="http://schemas.openxmlformats.org/drawingml/2006/main" rot="16200000">
          <a:off x="179375" y="4827523"/>
          <a:ext cx="1276396" cy="257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"Positive" factors</a:t>
          </a:r>
        </a:p>
      </cdr:txBody>
    </cdr:sp>
  </cdr:relSizeAnchor>
  <cdr:relSizeAnchor xmlns:cdr="http://schemas.openxmlformats.org/drawingml/2006/chartDrawing">
    <cdr:from>
      <cdr:x>0.07007</cdr:x>
      <cdr:y>0.93216</cdr:y>
    </cdr:from>
    <cdr:to>
      <cdr:x>0.09259</cdr:x>
      <cdr:y>0.96597</cdr:y>
    </cdr:to>
    <cdr:sp macro="" textlink="">
      <cdr:nvSpPr>
        <cdr:cNvPr id="47" name="TextBox 1">
          <a:extLst xmlns:a="http://schemas.openxmlformats.org/drawingml/2006/main">
            <a:ext uri="{FF2B5EF4-FFF2-40B4-BE49-F238E27FC236}">
              <a16:creationId xmlns:a16="http://schemas.microsoft.com/office/drawing/2014/main" id="{8F9E160C-E468-4952-8389-6C71A238BDEF}"/>
            </a:ext>
          </a:extLst>
        </cdr:cNvPr>
        <cdr:cNvSpPr txBox="1"/>
      </cdr:nvSpPr>
      <cdr:spPr>
        <a:xfrm xmlns:a="http://schemas.openxmlformats.org/drawingml/2006/main">
          <a:off x="1012805" y="6565875"/>
          <a:ext cx="325508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0.72981</cdr:x>
      <cdr:y>0.91886</cdr:y>
    </cdr:from>
    <cdr:to>
      <cdr:x>0.73113</cdr:x>
      <cdr:y>0.97566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90C8ECF-A036-4E66-80E4-9D37EA39C855}"/>
            </a:ext>
          </a:extLst>
        </cdr:cNvPr>
        <cdr:cNvCxnSpPr/>
      </cdr:nvCxnSpPr>
      <cdr:spPr>
        <a:xfrm xmlns:a="http://schemas.openxmlformats.org/drawingml/2006/main">
          <a:off x="10548875" y="6472232"/>
          <a:ext cx="19080" cy="4000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0.73114</cdr:x>
      <cdr:y>0.91075</cdr:y>
    </cdr:from>
    <cdr:to>
      <cdr:x>0.98748</cdr:x>
      <cdr:y>0.97431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4EA782CE-A9AF-4A18-A2D4-BA71CDB54058}"/>
            </a:ext>
          </a:extLst>
        </cdr:cNvPr>
        <cdr:cNvSpPr txBox="1"/>
      </cdr:nvSpPr>
      <cdr:spPr>
        <a:xfrm xmlns:a="http://schemas.openxmlformats.org/drawingml/2006/main">
          <a:off x="10568014" y="6415075"/>
          <a:ext cx="3705187" cy="4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</a:t>
          </a:r>
          <a:r>
            <a:rPr lang="en-US" sz="1100" baseline="0"/>
            <a:t> n</a:t>
          </a:r>
          <a:r>
            <a:rPr lang="en-US" sz="1100"/>
            <a:t>umber inside each bar indicates number of respondents.</a:t>
          </a:r>
        </a:p>
        <a:p xmlns:a="http://schemas.openxmlformats.org/drawingml/2006/main">
          <a:r>
            <a:rPr lang="en-US" sz="1100"/>
            <a:t>The</a:t>
          </a:r>
          <a:r>
            <a:rPr lang="en-US" sz="1100" baseline="0"/>
            <a:t> c</a:t>
          </a:r>
          <a:r>
            <a:rPr lang="en-US" sz="1100"/>
            <a:t>olor of the bar indicates the response.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177</xdr:row>
      <xdr:rowOff>0</xdr:rowOff>
    </xdr:from>
    <xdr:to>
      <xdr:col>25</xdr:col>
      <xdr:colOff>137160</xdr:colOff>
      <xdr:row>213</xdr:row>
      <xdr:rowOff>182880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2A7C201-EA42-406B-A622-2B90AC5EE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25</xdr:col>
      <xdr:colOff>137160</xdr:colOff>
      <xdr:row>253</xdr:row>
      <xdr:rowOff>182880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F03E6D0-C2AA-4657-8A32-6E1A75766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16</xdr:col>
      <xdr:colOff>75141</xdr:colOff>
      <xdr:row>31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E3355B-BA05-4780-868E-78E79BB9C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95</xdr:row>
      <xdr:rowOff>0</xdr:rowOff>
    </xdr:from>
    <xdr:to>
      <xdr:col>22</xdr:col>
      <xdr:colOff>237744</xdr:colOff>
      <xdr:row>132</xdr:row>
      <xdr:rowOff>61914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7D4D05D-22D3-4173-989A-FE526C69D8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136</xdr:row>
      <xdr:rowOff>0</xdr:rowOff>
    </xdr:from>
    <xdr:to>
      <xdr:col>22</xdr:col>
      <xdr:colOff>237744</xdr:colOff>
      <xdr:row>173</xdr:row>
      <xdr:rowOff>65532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7165645-441A-4B52-9DD7-E435BECD07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17</xdr:col>
      <xdr:colOff>513292</xdr:colOff>
      <xdr:row>62</xdr:row>
      <xdr:rowOff>185738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5211AB0-AF76-442D-9968-8E44D72FF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22</xdr:col>
      <xdr:colOff>454027</xdr:colOff>
      <xdr:row>92</xdr:row>
      <xdr:rowOff>161925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8D10691-5E3F-422E-9AA4-5DA1174A5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0.05744</cdr:x>
      <cdr:y>0.22012</cdr:y>
    </cdr:from>
    <cdr:to>
      <cdr:x>0.1565</cdr:x>
      <cdr:y>0.28477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578C82-4B17-42B2-8FC7-F51D7CE42F82}"/>
            </a:ext>
          </a:extLst>
        </cdr:cNvPr>
        <cdr:cNvSpPr txBox="1"/>
      </cdr:nvSpPr>
      <cdr:spPr>
        <a:xfrm xmlns:a="http://schemas.openxmlformats.org/drawingml/2006/main">
          <a:off x="848254" y="1549815"/>
          <a:ext cx="1462874" cy="45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Maintains impartiality, </a:t>
          </a:r>
        </a:p>
        <a:p xmlns:a="http://schemas.openxmlformats.org/drawingml/2006/main">
          <a:r>
            <a:rPr lang="en-US" sz="1100"/>
            <a:t>recognizes bias</a:t>
          </a:r>
        </a:p>
      </cdr:txBody>
    </cdr:sp>
  </cdr:relSizeAnchor>
  <cdr:relSizeAnchor xmlns:cdr="http://schemas.openxmlformats.org/drawingml/2006/chartDrawing">
    <cdr:from>
      <cdr:x>0.1585</cdr:x>
      <cdr:y>0.34372</cdr:y>
    </cdr:from>
    <cdr:to>
      <cdr:x>0.34199</cdr:x>
      <cdr:y>0.38167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2340721" y="2420079"/>
          <a:ext cx="2709700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Is patient when I advocate for my client</a:t>
          </a:r>
        </a:p>
      </cdr:txBody>
    </cdr:sp>
  </cdr:relSizeAnchor>
  <cdr:relSizeAnchor xmlns:cdr="http://schemas.openxmlformats.org/drawingml/2006/chartDrawing">
    <cdr:from>
      <cdr:x>0.32262</cdr:x>
      <cdr:y>0.45627</cdr:y>
    </cdr:from>
    <cdr:to>
      <cdr:x>0.44018</cdr:x>
      <cdr:y>0.49422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4764307" y="3212561"/>
          <a:ext cx="1736075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Treats</a:t>
          </a:r>
          <a:r>
            <a:rPr lang="en-US" sz="1100" baseline="0"/>
            <a:t> me with respect</a:t>
          </a:r>
          <a:endParaRPr lang="en-US" sz="1100"/>
        </a:p>
      </cdr:txBody>
    </cdr:sp>
  </cdr:relSizeAnchor>
  <cdr:relSizeAnchor xmlns:cdr="http://schemas.openxmlformats.org/drawingml/2006/chartDrawing">
    <cdr:from>
      <cdr:x>0.05902</cdr:x>
      <cdr:y>0.57137</cdr:y>
    </cdr:from>
    <cdr:to>
      <cdr:x>0.29528</cdr:x>
      <cdr:y>0.60932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871511" y="4022967"/>
          <a:ext cx="3488984" cy="267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Perpetuates</a:t>
          </a:r>
          <a:r>
            <a:rPr lang="en-US" sz="1100" baseline="0"/>
            <a:t> unfair stereotypes when exercising discretion</a:t>
          </a:r>
          <a:endParaRPr lang="en-US" sz="1100"/>
        </a:p>
      </cdr:txBody>
    </cdr:sp>
  </cdr:relSizeAnchor>
  <cdr:relSizeAnchor xmlns:cdr="http://schemas.openxmlformats.org/drawingml/2006/chartDrawing">
    <cdr:from>
      <cdr:x>0.12248</cdr:x>
      <cdr:y>0.6852</cdr:y>
    </cdr:from>
    <cdr:to>
      <cdr:x>0.35592</cdr:x>
      <cdr:y>0.72315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1808749" y="4824440"/>
          <a:ext cx="3447340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Attributes more esteem to other</a:t>
          </a:r>
          <a:r>
            <a:rPr lang="en-US" sz="1100" baseline="0"/>
            <a:t> court players than to me</a:t>
          </a:r>
          <a:endParaRPr lang="en-US" sz="1100"/>
        </a:p>
      </cdr:txBody>
    </cdr:sp>
  </cdr:relSizeAnchor>
  <cdr:relSizeAnchor xmlns:cdr="http://schemas.openxmlformats.org/drawingml/2006/chartDrawing">
    <cdr:from>
      <cdr:x>0.10983</cdr:x>
      <cdr:y>0.78511</cdr:y>
    </cdr:from>
    <cdr:to>
      <cdr:x>0.25782</cdr:x>
      <cdr:y>0.8514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1621962" y="5527833"/>
          <a:ext cx="2185451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Seems to have a pre-determined </a:t>
          </a:r>
        </a:p>
        <a:p xmlns:a="http://schemas.openxmlformats.org/drawingml/2006/main">
          <a:r>
            <a:rPr lang="en-US" sz="1100"/>
            <a:t>narrative about me/clients of color</a:t>
          </a:r>
        </a:p>
      </cdr:txBody>
    </cdr:sp>
  </cdr:relSizeAnchor>
  <cdr:relSizeAnchor xmlns:cdr="http://schemas.openxmlformats.org/drawingml/2006/chartDrawing">
    <cdr:from>
      <cdr:x>0.05335</cdr:x>
      <cdr:y>0.89744</cdr:y>
    </cdr:from>
    <cdr:to>
      <cdr:x>0.25654</cdr:x>
      <cdr:y>0.97778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787805" y="6318775"/>
          <a:ext cx="3000621" cy="565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Applies a double</a:t>
          </a:r>
          <a:r>
            <a:rPr lang="en-US" sz="1100" baseline="0"/>
            <a:t> standard in extending credibility to me as opposed to other court players</a:t>
          </a:r>
          <a:endParaRPr lang="en-US" sz="1100"/>
        </a:p>
      </cdr:txBody>
    </cdr:sp>
  </cdr:relSizeAnchor>
  <cdr:relSizeAnchor xmlns:cdr="http://schemas.openxmlformats.org/drawingml/2006/chartDrawing">
    <cdr:from>
      <cdr:x>0.0242</cdr:x>
      <cdr:y>0.53603</cdr:y>
    </cdr:from>
    <cdr:to>
      <cdr:x>0.97418</cdr:x>
      <cdr:y>0.53603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E8EFCFE8-8D47-48E0-B424-33D5FE4D046D}"/>
            </a:ext>
          </a:extLst>
        </cdr:cNvPr>
        <cdr:cNvCxnSpPr/>
      </cdr:nvCxnSpPr>
      <cdr:spPr>
        <a:xfrm xmlns:a="http://schemas.openxmlformats.org/drawingml/2006/main" flipV="1">
          <a:off x="357381" y="3774153"/>
          <a:ext cx="14028941" cy="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0.01774</cdr:x>
      <cdr:y>0.2717</cdr:y>
    </cdr:from>
    <cdr:to>
      <cdr:x>0.03581</cdr:x>
      <cdr:y>0.46696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34CC96C5-45A5-484A-A2DF-508C12D20B1A}"/>
            </a:ext>
          </a:extLst>
        </cdr:cNvPr>
        <cdr:cNvSpPr txBox="1"/>
      </cdr:nvSpPr>
      <cdr:spPr>
        <a:xfrm xmlns:a="http://schemas.openxmlformats.org/drawingml/2006/main" rot="16200000">
          <a:off x="-291926" y="2466983"/>
          <a:ext cx="1374802" cy="26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Behaviors</a:t>
          </a:r>
        </a:p>
      </cdr:txBody>
    </cdr:sp>
  </cdr:relSizeAnchor>
  <cdr:relSizeAnchor xmlns:cdr="http://schemas.openxmlformats.org/drawingml/2006/chartDrawing">
    <cdr:from>
      <cdr:x>0.01764</cdr:x>
      <cdr:y>0.61169</cdr:y>
    </cdr:from>
    <cdr:to>
      <cdr:x>0.03571</cdr:x>
      <cdr:y>0.80695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A1E766D3-85DE-4A74-98EF-E83A20AA06F4}"/>
            </a:ext>
          </a:extLst>
        </cdr:cNvPr>
        <cdr:cNvSpPr txBox="1"/>
      </cdr:nvSpPr>
      <cdr:spPr>
        <a:xfrm xmlns:a="http://schemas.openxmlformats.org/drawingml/2006/main" rot="16200000">
          <a:off x="-293476" y="4860810"/>
          <a:ext cx="1374802" cy="26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Behaviors</a:t>
          </a:r>
        </a:p>
      </cdr:txBody>
    </cdr:sp>
  </cdr:relSizeAnchor>
  <cdr:relSizeAnchor xmlns:cdr="http://schemas.openxmlformats.org/drawingml/2006/chartDrawing">
    <cdr:from>
      <cdr:x>0.18333</cdr:x>
      <cdr:y>0.10281</cdr:y>
    </cdr:from>
    <cdr:to>
      <cdr:x>0.92905</cdr:x>
      <cdr:y>0.20158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A58CF400-69B5-49B6-9464-1FD561976C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07373" y="723900"/>
          <a:ext cx="11012437" cy="695422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0.21171</cdr:x>
      <cdr:y>0.10551</cdr:y>
    </cdr:from>
    <cdr:to>
      <cdr:x>0.95743</cdr:x>
      <cdr:y>0.20428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E1A7EB-2A3C-4B90-BDDF-8984D93100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26504" y="742916"/>
          <a:ext cx="11012465" cy="69542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0.0273</cdr:x>
      <cdr:y>0.54316</cdr:y>
    </cdr:from>
    <cdr:to>
      <cdr:x>0.97233</cdr:x>
      <cdr:y>0.54429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9CD8438-8CA9-4E91-9174-6513C4E3F745}"/>
            </a:ext>
          </a:extLst>
        </cdr:cNvPr>
        <cdr:cNvCxnSpPr/>
      </cdr:nvCxnSpPr>
      <cdr:spPr>
        <a:xfrm xmlns:a="http://schemas.openxmlformats.org/drawingml/2006/main" flipV="1">
          <a:off x="403154" y="3824296"/>
          <a:ext cx="13955788" cy="7956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0.16157</cdr:x>
      <cdr:y>0.25365</cdr:y>
    </cdr:from>
    <cdr:to>
      <cdr:x>0.42086</cdr:x>
      <cdr:y>0.29018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2B3B31E-C821-4820-A17E-A2CADB82617A}"/>
            </a:ext>
          </a:extLst>
        </cdr:cNvPr>
        <cdr:cNvSpPr txBox="1"/>
      </cdr:nvSpPr>
      <cdr:spPr>
        <a:xfrm xmlns:a="http://schemas.openxmlformats.org/drawingml/2006/main">
          <a:off x="2386005" y="1785932"/>
          <a:ext cx="3829081" cy="25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Meaningful, constructive avenues for conflict</a:t>
          </a:r>
          <a:r>
            <a:rPr lang="en-US" sz="1100" baseline="0"/>
            <a:t> resolution exist</a:t>
          </a:r>
          <a:endParaRPr lang="en-US" sz="1100"/>
        </a:p>
      </cdr:txBody>
    </cdr:sp>
  </cdr:relSizeAnchor>
  <cdr:relSizeAnchor xmlns:cdr="http://schemas.openxmlformats.org/drawingml/2006/chartDrawing">
    <cdr:from>
      <cdr:x>0.10352</cdr:x>
      <cdr:y>0.35917</cdr:y>
    </cdr:from>
    <cdr:to>
      <cdr:x>0.41054</cdr:x>
      <cdr:y>0.3957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2437659-AFA1-4495-AA42-684DC60EDB2D}"/>
            </a:ext>
          </a:extLst>
        </cdr:cNvPr>
        <cdr:cNvSpPr txBox="1"/>
      </cdr:nvSpPr>
      <cdr:spPr>
        <a:xfrm xmlns:a="http://schemas.openxmlformats.org/drawingml/2006/main">
          <a:off x="1528748" y="2528886"/>
          <a:ext cx="4533937" cy="25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Workplace culture aligns with attitudes of respectfulness regarding diversity</a:t>
          </a:r>
        </a:p>
      </cdr:txBody>
    </cdr:sp>
  </cdr:relSizeAnchor>
  <cdr:relSizeAnchor xmlns:cdr="http://schemas.openxmlformats.org/drawingml/2006/chartDrawing">
    <cdr:from>
      <cdr:x>0.2293</cdr:x>
      <cdr:y>0.46604</cdr:y>
    </cdr:from>
    <cdr:to>
      <cdr:x>0.41312</cdr:x>
      <cdr:y>0.50662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C8D8030-9612-4BB6-AF8B-557C3A4DD712}"/>
            </a:ext>
          </a:extLst>
        </cdr:cNvPr>
        <cdr:cNvSpPr txBox="1"/>
      </cdr:nvSpPr>
      <cdr:spPr>
        <a:xfrm xmlns:a="http://schemas.openxmlformats.org/drawingml/2006/main">
          <a:off x="3386138" y="3281365"/>
          <a:ext cx="2714573" cy="28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I experience an</a:t>
          </a:r>
          <a:r>
            <a:rPr lang="en-US" sz="1100" baseline="0"/>
            <a:t> articulable level of inclusion</a:t>
          </a:r>
          <a:endParaRPr lang="en-US" sz="1100"/>
        </a:p>
      </cdr:txBody>
    </cdr:sp>
  </cdr:relSizeAnchor>
  <cdr:relSizeAnchor xmlns:cdr="http://schemas.openxmlformats.org/drawingml/2006/chartDrawing">
    <cdr:from>
      <cdr:x>0.5318</cdr:x>
      <cdr:y>0.5648</cdr:y>
    </cdr:from>
    <cdr:to>
      <cdr:x>0.70336</cdr:x>
      <cdr:y>0.63515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741D6C3-4C1C-4183-8B15-4DBC03487870}"/>
            </a:ext>
          </a:extLst>
        </cdr:cNvPr>
        <cdr:cNvSpPr txBox="1"/>
      </cdr:nvSpPr>
      <cdr:spPr>
        <a:xfrm xmlns:a="http://schemas.openxmlformats.org/drawingml/2006/main">
          <a:off x="7853424" y="3976660"/>
          <a:ext cx="2533522" cy="49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Communication about microaggressions/</a:t>
          </a:r>
        </a:p>
        <a:p xmlns:a="http://schemas.openxmlformats.org/drawingml/2006/main">
          <a:r>
            <a:rPr lang="en-US" sz="1100"/>
            <a:t>stereotypes </a:t>
          </a:r>
          <a:r>
            <a:rPr lang="en-US" sz="1100" baseline="0"/>
            <a:t>gets distorted/discredited</a:t>
          </a:r>
          <a:endParaRPr lang="en-US" sz="1100"/>
        </a:p>
      </cdr:txBody>
    </cdr:sp>
  </cdr:relSizeAnchor>
  <cdr:relSizeAnchor xmlns:cdr="http://schemas.openxmlformats.org/drawingml/2006/chartDrawing">
    <cdr:from>
      <cdr:x>0.57372</cdr:x>
      <cdr:y>0.66897</cdr:y>
    </cdr:from>
    <cdr:to>
      <cdr:x>0.73303</cdr:x>
      <cdr:y>0.73526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3DC09E38-2598-43C1-B1EF-401928D0F796}"/>
            </a:ext>
          </a:extLst>
        </cdr:cNvPr>
        <cdr:cNvSpPr txBox="1"/>
      </cdr:nvSpPr>
      <cdr:spPr>
        <a:xfrm xmlns:a="http://schemas.openxmlformats.org/drawingml/2006/main">
          <a:off x="8472471" y="4710109"/>
          <a:ext cx="2352620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Treats me as though I lack knowledge/</a:t>
          </a:r>
        </a:p>
        <a:p xmlns:a="http://schemas.openxmlformats.org/drawingml/2006/main">
          <a:r>
            <a:rPr lang="en-US" sz="1100"/>
            <a:t>insight relating</a:t>
          </a:r>
          <a:r>
            <a:rPr lang="en-US" sz="1100" baseline="0"/>
            <a:t> to problem solving</a:t>
          </a:r>
          <a:endParaRPr lang="en-US" sz="1100"/>
        </a:p>
      </cdr:txBody>
    </cdr:sp>
  </cdr:relSizeAnchor>
  <cdr:relSizeAnchor xmlns:cdr="http://schemas.openxmlformats.org/drawingml/2006/chartDrawing">
    <cdr:from>
      <cdr:x>0.61178</cdr:x>
      <cdr:y>0.77855</cdr:y>
    </cdr:from>
    <cdr:to>
      <cdr:x>0.78658</cdr:x>
      <cdr:y>0.84484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7C7D5A35-4DCF-46F1-84ED-5B0ADAD739FE}"/>
            </a:ext>
          </a:extLst>
        </cdr:cNvPr>
        <cdr:cNvSpPr txBox="1"/>
      </cdr:nvSpPr>
      <cdr:spPr>
        <a:xfrm xmlns:a="http://schemas.openxmlformats.org/drawingml/2006/main">
          <a:off x="9034440" y="5481657"/>
          <a:ext cx="2581369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Allows dismissive</a:t>
          </a:r>
          <a:r>
            <a:rPr lang="en-US" sz="1100" baseline="0"/>
            <a:t> treatment in discussions</a:t>
          </a:r>
        </a:p>
        <a:p xmlns:a="http://schemas.openxmlformats.org/drawingml/2006/main">
          <a:r>
            <a:rPr lang="en-US" sz="1100" baseline="0"/>
            <a:t>about unfair workplace practices</a:t>
          </a:r>
          <a:endParaRPr lang="en-US" sz="1100"/>
        </a:p>
      </cdr:txBody>
    </cdr:sp>
  </cdr:relSizeAnchor>
  <cdr:relSizeAnchor xmlns:cdr="http://schemas.openxmlformats.org/drawingml/2006/chartDrawing">
    <cdr:from>
      <cdr:x>0.61436</cdr:x>
      <cdr:y>0.88271</cdr:y>
    </cdr:from>
    <cdr:to>
      <cdr:x>0.82463</cdr:x>
      <cdr:y>0.9463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06DB0959-7F42-4106-ABDE-CEF9D5E508C8}"/>
            </a:ext>
          </a:extLst>
        </cdr:cNvPr>
        <cdr:cNvSpPr txBox="1"/>
      </cdr:nvSpPr>
      <cdr:spPr>
        <a:xfrm xmlns:a="http://schemas.openxmlformats.org/drawingml/2006/main">
          <a:off x="9072526" y="6215035"/>
          <a:ext cx="3105175" cy="447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Prevents individuals from communicating</a:t>
          </a:r>
          <a:r>
            <a:rPr lang="en-US" sz="1100" baseline="0"/>
            <a:t> </a:t>
          </a:r>
          <a:r>
            <a:rPr lang="en-US" sz="1100"/>
            <a:t>their</a:t>
          </a:r>
        </a:p>
        <a:p xmlns:a="http://schemas.openxmlformats.org/drawingml/2006/main">
          <a:r>
            <a:rPr lang="en-US" sz="1100"/>
            <a:t>knowledge about bias and its impacts on their work</a:t>
          </a:r>
        </a:p>
      </cdr:txBody>
    </cdr:sp>
  </cdr:relSizeAnchor>
  <cdr:relSizeAnchor xmlns:cdr="http://schemas.openxmlformats.org/drawingml/2006/chartDrawing">
    <cdr:from>
      <cdr:x>0.02354</cdr:x>
      <cdr:y>0.2753</cdr:y>
    </cdr:from>
    <cdr:to>
      <cdr:x>0.04224</cdr:x>
      <cdr:y>0.47146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0D9EA7E1-4BB8-4119-A4F9-547D742F634F}"/>
            </a:ext>
          </a:extLst>
        </cdr:cNvPr>
        <cdr:cNvSpPr txBox="1"/>
      </cdr:nvSpPr>
      <cdr:spPr>
        <a:xfrm xmlns:a="http://schemas.openxmlformats.org/drawingml/2006/main" rot="16200000">
          <a:off x="-204791" y="2490823"/>
          <a:ext cx="1381139" cy="276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Behaviors/Conditions</a:t>
          </a:r>
        </a:p>
      </cdr:txBody>
    </cdr:sp>
  </cdr:relSizeAnchor>
  <cdr:relSizeAnchor xmlns:cdr="http://schemas.openxmlformats.org/drawingml/2006/chartDrawing">
    <cdr:from>
      <cdr:x>0.02343</cdr:x>
      <cdr:y>0.61485</cdr:y>
    </cdr:from>
    <cdr:to>
      <cdr:x>0.04213</cdr:x>
      <cdr:y>0.91631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0767FE2-2CF5-4F9A-8E2D-62ADF2173B86}"/>
            </a:ext>
          </a:extLst>
        </cdr:cNvPr>
        <cdr:cNvSpPr txBox="1"/>
      </cdr:nvSpPr>
      <cdr:spPr>
        <a:xfrm xmlns:a="http://schemas.openxmlformats.org/drawingml/2006/main" rot="16200000">
          <a:off x="-577163" y="5252287"/>
          <a:ext cx="2122495" cy="276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Behaviors/ Conditions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0.00093</cdr:x>
      <cdr:y>0.94923</cdr:y>
    </cdr:from>
    <cdr:to>
      <cdr:x>0.50093</cdr:x>
      <cdr:y>0.99538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1FECB7-C505-4D94-95CD-3A9F8B6C9266}"/>
            </a:ext>
          </a:extLst>
        </cdr:cNvPr>
        <cdr:cNvSpPr txBox="1"/>
      </cdr:nvSpPr>
      <cdr:spPr>
        <a:xfrm xmlns:a="http://schemas.openxmlformats.org/drawingml/2006/main">
          <a:off x="9525" y="5876925"/>
          <a:ext cx="5143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**Participants contributed</a:t>
          </a:r>
          <a:r>
            <a:rPr lang="en-US" sz="1100" baseline="0"/>
            <a:t> to the larger Forum Panel, but not small group discussions.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0.63225</cdr:x>
      <cdr:y>0.6209</cdr:y>
    </cdr:from>
    <cdr:to>
      <cdr:x>0.73121</cdr:x>
      <cdr:y>0.70128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31F5C82-4273-4979-90EF-6B65417E295E}"/>
            </a:ext>
          </a:extLst>
        </cdr:cNvPr>
        <cdr:cNvSpPr txBox="1"/>
      </cdr:nvSpPr>
      <cdr:spPr>
        <a:xfrm xmlns:a="http://schemas.openxmlformats.org/drawingml/2006/main">
          <a:off x="8244185" y="4414838"/>
          <a:ext cx="1290374" cy="5715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Biracial/Multiracial</a:t>
          </a:r>
        </a:p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0.62784</cdr:x>
      <cdr:y>0.38759</cdr:y>
    </cdr:from>
    <cdr:to>
      <cdr:x>0.75751</cdr:x>
      <cdr:y>0.46684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3E33581-A338-48AC-82EB-F63BA8004E21}"/>
            </a:ext>
          </a:extLst>
        </cdr:cNvPr>
        <cdr:cNvSpPr txBox="1"/>
      </cdr:nvSpPr>
      <cdr:spPr>
        <a:xfrm xmlns:a="http://schemas.openxmlformats.org/drawingml/2006/main">
          <a:off x="8186570" y="2755931"/>
          <a:ext cx="1690853" cy="5635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Black/African American/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African Descent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0.63343</cdr:x>
      <cdr:y>0.17594</cdr:y>
    </cdr:from>
    <cdr:to>
      <cdr:x>0.74948</cdr:x>
      <cdr:y>0.25653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E076E3C-F105-4732-8B41-D7500D43A431}"/>
            </a:ext>
          </a:extLst>
        </cdr:cNvPr>
        <cdr:cNvSpPr txBox="1"/>
      </cdr:nvSpPr>
      <cdr:spPr>
        <a:xfrm xmlns:a="http://schemas.openxmlformats.org/drawingml/2006/main">
          <a:off x="8259487" y="1251003"/>
          <a:ext cx="1513215" cy="573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Asian/Asian American</a:t>
          </a:r>
        </a:p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0.08089</cdr:x>
      <cdr:y>0.80174</cdr:y>
    </cdr:from>
    <cdr:to>
      <cdr:x>0.14351</cdr:x>
      <cdr:y>0.93034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9A4D877A-BC39-43F9-AAD6-56E9DA782EEF}"/>
            </a:ext>
          </a:extLst>
        </cdr:cNvPr>
        <cdr:cNvSpPr txBox="1"/>
      </cdr:nvSpPr>
      <cdr:spPr>
        <a:xfrm xmlns:a="http://schemas.openxmlformats.org/drawingml/2006/main">
          <a:off x="1181101" y="57007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0.04335</cdr:x>
      <cdr:y>0.71054</cdr:y>
    </cdr:from>
    <cdr:to>
      <cdr:x>0.07831</cdr:x>
      <cdr:y>0.99196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FA589C3B-4459-4E6E-998C-032F7944E16A}"/>
            </a:ext>
          </a:extLst>
        </cdr:cNvPr>
        <cdr:cNvSpPr txBox="1"/>
      </cdr:nvSpPr>
      <cdr:spPr>
        <a:xfrm xmlns:a="http://schemas.openxmlformats.org/drawingml/2006/main" rot="18170384">
          <a:off x="-207282" y="5824830"/>
          <a:ext cx="2001013" cy="45585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Perpetuates unfair stereotypes when exercising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discretion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0.12323</cdr:x>
      <cdr:y>0.70563</cdr:y>
    </cdr:from>
    <cdr:to>
      <cdr:x>0.15377</cdr:x>
      <cdr:y>0.92433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61BDC3A5-6F5E-4602-98F7-7FB1D6318EEA}"/>
            </a:ext>
          </a:extLst>
        </cdr:cNvPr>
        <cdr:cNvSpPr txBox="1"/>
      </cdr:nvSpPr>
      <cdr:spPr>
        <a:xfrm xmlns:a="http://schemas.openxmlformats.org/drawingml/2006/main" rot="18170384">
          <a:off x="1028460" y="5595729"/>
          <a:ext cx="1555047" cy="3982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Attributes more esteem to other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0.18106</cdr:x>
      <cdr:y>0.67242</cdr:y>
    </cdr:from>
    <cdr:to>
      <cdr:x>0.2169</cdr:x>
      <cdr:y>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1BDC3A5-6F5E-4602-98F7-7FB1D6318EEA}"/>
            </a:ext>
          </a:extLst>
        </cdr:cNvPr>
        <cdr:cNvSpPr txBox="1"/>
      </cdr:nvSpPr>
      <cdr:spPr>
        <a:xfrm xmlns:a="http://schemas.openxmlformats.org/drawingml/2006/main" rot="18170384">
          <a:off x="1429976" y="5771536"/>
          <a:ext cx="2329229" cy="4673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solidFill>
                <a:schemeClr val="bg2">
                  <a:lumMod val="50000"/>
                </a:schemeClr>
              </a:solidFill>
            </a:rPr>
            <a:t>Seems to have</a:t>
          </a:r>
          <a:r>
            <a:rPr lang="en-US" sz="1050" baseline="0">
              <a:solidFill>
                <a:schemeClr val="bg2">
                  <a:lumMod val="50000"/>
                </a:schemeClr>
              </a:solidFill>
            </a:rPr>
            <a:t> a pre-determined narrative about me/client of color</a:t>
          </a:r>
          <a:endParaRPr lang="en-US" sz="105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0.26328</cdr:x>
      <cdr:y>0.68581</cdr:y>
    </cdr:from>
    <cdr:to>
      <cdr:x>0.29673</cdr:x>
      <cdr:y>0.92364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A25FF21B-15C1-4717-8F15-6D783823135D}"/>
            </a:ext>
          </a:extLst>
        </cdr:cNvPr>
        <cdr:cNvSpPr txBox="1"/>
      </cdr:nvSpPr>
      <cdr:spPr>
        <a:xfrm xmlns:a="http://schemas.openxmlformats.org/drawingml/2006/main" rot="18170384">
          <a:off x="2805595" y="5503819"/>
          <a:ext cx="1691069" cy="4361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Applies a double standard in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extending credibility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0.408</cdr:x>
      <cdr:y>0.70578</cdr:y>
    </cdr:from>
    <cdr:to>
      <cdr:x>0.42735</cdr:x>
      <cdr:y>0.94361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FA71A45-3214-438C-8167-609806FF0AD8}"/>
            </a:ext>
          </a:extLst>
        </cdr:cNvPr>
        <cdr:cNvSpPr txBox="1"/>
      </cdr:nvSpPr>
      <cdr:spPr>
        <a:xfrm xmlns:a="http://schemas.openxmlformats.org/drawingml/2006/main" rot="18170384">
          <a:off x="4600708" y="5737743"/>
          <a:ext cx="1691069" cy="2523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Treats me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with respect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0.47483</cdr:x>
      <cdr:y>0.7211</cdr:y>
    </cdr:from>
    <cdr:to>
      <cdr:x>0.50313</cdr:x>
      <cdr:y>0.95893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B36FACA-C7B4-4A6F-816B-D6C5462CD857}"/>
            </a:ext>
          </a:extLst>
        </cdr:cNvPr>
        <cdr:cNvSpPr txBox="1"/>
      </cdr:nvSpPr>
      <cdr:spPr>
        <a:xfrm xmlns:a="http://schemas.openxmlformats.org/drawingml/2006/main" rot="18170384">
          <a:off x="5530392" y="5788327"/>
          <a:ext cx="1691070" cy="36901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Is patient with me when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I advocate for my client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0.55079</cdr:x>
      <cdr:y>0.72399</cdr:y>
    </cdr:from>
    <cdr:to>
      <cdr:x>0.5791</cdr:x>
      <cdr:y>0.93156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8B36FACA-C7B4-4A6F-816B-D6C5462CD857}"/>
            </a:ext>
          </a:extLst>
        </cdr:cNvPr>
        <cdr:cNvSpPr txBox="1"/>
      </cdr:nvSpPr>
      <cdr:spPr>
        <a:xfrm xmlns:a="http://schemas.openxmlformats.org/drawingml/2006/main" rot="18170384">
          <a:off x="6628507" y="5701281"/>
          <a:ext cx="1475908" cy="3691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Maintains impartiality, recognizes bias</a:t>
          </a:r>
        </a:p>
      </cdr:txBody>
    </cdr:sp>
  </cdr:relSizeAnchor>
  <cdr:relSizeAnchor xmlns:cdr="http://schemas.openxmlformats.org/drawingml/2006/chartDrawing">
    <cdr:from>
      <cdr:x>0.79412</cdr:x>
      <cdr:y>0.07167</cdr:y>
    </cdr:from>
    <cdr:to>
      <cdr:x>0.83857</cdr:x>
      <cdr:y>0.15472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90182AFD-5E08-4D65-A88E-FBC104561AF0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354804" y="509633"/>
          <a:ext cx="579599" cy="59052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0.76487</cdr:x>
      <cdr:y>0.02746</cdr:y>
    </cdr:from>
    <cdr:to>
      <cdr:x>0.94086</cdr:x>
      <cdr:y>0.06765</cdr:y>
    </cdr:to>
    <cdr:sp macro="" textlink="">
      <cdr:nvSpPr>
        <cdr:cNvPr id="21" name="TextBox 20">
          <a:extLst xmlns:a="http://schemas.openxmlformats.org/drawingml/2006/main">
            <a:ext uri="{FF2B5EF4-FFF2-40B4-BE49-F238E27FC236}">
              <a16:creationId xmlns:a16="http://schemas.microsoft.com/office/drawing/2014/main" id="{C68B73E5-B094-49B5-808C-31617D3DEA97}"/>
            </a:ext>
          </a:extLst>
        </cdr:cNvPr>
        <cdr:cNvSpPr txBox="1"/>
      </cdr:nvSpPr>
      <cdr:spPr>
        <a:xfrm xmlns:a="http://schemas.openxmlformats.org/drawingml/2006/main">
          <a:off x="9973402" y="195252"/>
          <a:ext cx="2294796" cy="285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2">
                  <a:lumMod val="50000"/>
                </a:schemeClr>
              </a:solidFill>
            </a:rPr>
            <a:t>Group</a:t>
          </a:r>
          <a:r>
            <a:rPr lang="en-US" sz="1200" b="1" baseline="0">
              <a:solidFill>
                <a:schemeClr val="bg2">
                  <a:lumMod val="50000"/>
                </a:schemeClr>
              </a:solidFill>
            </a:rPr>
            <a:t> </a:t>
          </a:r>
          <a:r>
            <a:rPr lang="en-US" sz="1200" b="1">
              <a:solidFill>
                <a:schemeClr val="bg2">
                  <a:lumMod val="50000"/>
                </a:schemeClr>
              </a:solidFill>
            </a:rPr>
            <a:t>Response Average*</a:t>
          </a:r>
        </a:p>
      </cdr:txBody>
    </cdr:sp>
  </cdr:relSizeAnchor>
  <cdr:relSizeAnchor xmlns:cdr="http://schemas.openxmlformats.org/drawingml/2006/chartDrawing">
    <cdr:from>
      <cdr:x>0.76114</cdr:x>
      <cdr:y>0.85935</cdr:y>
    </cdr:from>
    <cdr:to>
      <cdr:x>0.99343</cdr:x>
      <cdr:y>0.96249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D0443781-A232-433A-A578-F26F5F59F688}"/>
            </a:ext>
          </a:extLst>
        </cdr:cNvPr>
        <cdr:cNvSpPr txBox="1"/>
      </cdr:nvSpPr>
      <cdr:spPr>
        <a:xfrm xmlns:a="http://schemas.openxmlformats.org/drawingml/2006/main">
          <a:off x="9924754" y="6110305"/>
          <a:ext cx="3028909" cy="73336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1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"Never" with a value of 1 to "Very Often" with a value of 5, divided by number of responses.</a:t>
          </a:r>
          <a:endParaRPr lang="en-US" sz="1000">
            <a:solidFill>
              <a:schemeClr val="bg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0.77169</cdr:x>
      <cdr:y>0.65684</cdr:y>
    </cdr:from>
    <cdr:to>
      <cdr:x>0.87144</cdr:x>
      <cdr:y>0.84326</cdr:y>
    </cdr:to>
    <cdr:sp macro="" textlink="">
      <cdr:nvSpPr>
        <cdr:cNvPr id="23" name="Oval 22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062331" y="4670434"/>
          <a:ext cx="1300675" cy="132552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0.78189</cdr:x>
      <cdr:y>0.31011</cdr:y>
    </cdr:from>
    <cdr:to>
      <cdr:x>0.85975</cdr:x>
      <cdr:y>0.45211</cdr:y>
    </cdr:to>
    <cdr:sp macro="" textlink="">
      <cdr:nvSpPr>
        <cdr:cNvPr id="24" name="Oval 23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195333" y="2205040"/>
          <a:ext cx="1015243" cy="1009679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0.78797</cdr:x>
      <cdr:y>0.17482</cdr:y>
    </cdr:from>
    <cdr:to>
      <cdr:x>0.85099</cdr:x>
      <cdr:y>0.28868</cdr:y>
    </cdr:to>
    <cdr:sp macro="" textlink="">
      <cdr:nvSpPr>
        <cdr:cNvPr id="25" name="Oval 24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274612" y="1243072"/>
          <a:ext cx="821739" cy="809592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0.77657</cdr:x>
      <cdr:y>0.47488</cdr:y>
    </cdr:from>
    <cdr:to>
      <cdr:x>0.8656</cdr:x>
      <cdr:y>0.63697</cdr:y>
    </cdr:to>
    <cdr:sp macro="" textlink="">
      <cdr:nvSpPr>
        <cdr:cNvPr id="26" name="Oval 25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125963" y="3376623"/>
          <a:ext cx="1160893" cy="1152527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0.84106</cdr:x>
      <cdr:y>0.09176</cdr:y>
    </cdr:from>
    <cdr:to>
      <cdr:x>0.8789</cdr:x>
      <cdr:y>0.12794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D90A7F97-26F1-4708-8907-7F030E088CE6}"/>
            </a:ext>
          </a:extLst>
        </cdr:cNvPr>
        <cdr:cNvSpPr txBox="1"/>
      </cdr:nvSpPr>
      <cdr:spPr>
        <a:xfrm xmlns:a="http://schemas.openxmlformats.org/drawingml/2006/main">
          <a:off x="10966852" y="652487"/>
          <a:ext cx="49340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0.85245</cdr:x>
      <cdr:y>0.20942</cdr:y>
    </cdr:from>
    <cdr:to>
      <cdr:x>0.89028</cdr:x>
      <cdr:y>0.24559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115370" y="1489098"/>
          <a:ext cx="493278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0.86166</cdr:x>
      <cdr:y>0.3608</cdr:y>
    </cdr:from>
    <cdr:to>
      <cdr:x>0.91558</cdr:x>
      <cdr:y>0.39696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235462" y="2565402"/>
          <a:ext cx="703082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0.86599</cdr:x>
      <cdr:y>0.5336</cdr:y>
    </cdr:from>
    <cdr:to>
      <cdr:x>0.90383</cdr:x>
      <cdr:y>0.56977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291923" y="3794152"/>
          <a:ext cx="493408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0.87129</cdr:x>
      <cdr:y>0.7265</cdr:y>
    </cdr:from>
    <cdr:to>
      <cdr:x>0.9328</cdr:x>
      <cdr:y>0.76268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361031" y="5165751"/>
          <a:ext cx="802050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0.14756</cdr:x>
      <cdr:y>0.07301</cdr:y>
    </cdr:from>
    <cdr:to>
      <cdr:x>0.25858</cdr:x>
      <cdr:y>0.10918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61EE8D6B-53D0-4DBC-9B7B-10EDE1137F9A}"/>
            </a:ext>
          </a:extLst>
        </cdr:cNvPr>
        <cdr:cNvSpPr txBox="1"/>
      </cdr:nvSpPr>
      <cdr:spPr>
        <a:xfrm xmlns:a="http://schemas.openxmlformats.org/drawingml/2006/main">
          <a:off x="1924048" y="519132"/>
          <a:ext cx="1447641" cy="2571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0.46973</cdr:x>
      <cdr:y>0.07144</cdr:y>
    </cdr:from>
    <cdr:to>
      <cdr:x>0.56823</cdr:x>
      <cdr:y>0.10761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5D58541F-B3DB-4C7F-878D-D5D3F60706D9}"/>
            </a:ext>
          </a:extLst>
        </cdr:cNvPr>
        <cdr:cNvSpPr txBox="1"/>
      </cdr:nvSpPr>
      <cdr:spPr>
        <a:xfrm xmlns:a="http://schemas.openxmlformats.org/drawingml/2006/main">
          <a:off x="6124938" y="507972"/>
          <a:ext cx="1284376" cy="2571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0.76114</cdr:x>
      <cdr:y>0.01942</cdr:y>
    </cdr:from>
    <cdr:to>
      <cdr:x>0.98831</cdr:x>
      <cdr:y>0.98259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D84F8E5-2CAA-4952-B02F-F8C2DA9EA660}"/>
            </a:ext>
          </a:extLst>
        </cdr:cNvPr>
        <cdr:cNvSpPr/>
      </cdr:nvSpPr>
      <cdr:spPr>
        <a:xfrm xmlns:a="http://schemas.openxmlformats.org/drawingml/2006/main">
          <a:off x="9925049" y="138114"/>
          <a:ext cx="2962275" cy="684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0.77064</cdr:x>
      <cdr:y>0.85666</cdr:y>
    </cdr:from>
    <cdr:to>
      <cdr:x>0.97663</cdr:x>
      <cdr:y>0.858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FE3303A0-40A2-4CCA-89C8-EF5A1F8FE1DF}"/>
            </a:ext>
          </a:extLst>
        </cdr:cNvPr>
        <cdr:cNvCxnSpPr/>
      </cdr:nvCxnSpPr>
      <cdr:spPr>
        <a:xfrm xmlns:a="http://schemas.openxmlformats.org/drawingml/2006/main">
          <a:off x="10048640" y="6091237"/>
          <a:ext cx="2685975" cy="95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0.09204</cdr:x>
      <cdr:y>0.24581</cdr:y>
    </cdr:from>
    <cdr:to>
      <cdr:x>0.16217</cdr:x>
      <cdr:y>0.27528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D05CB21-B349-4C99-B7EA-DF7E90BF21B6}"/>
            </a:ext>
          </a:extLst>
        </cdr:cNvPr>
        <cdr:cNvSpPr txBox="1"/>
      </cdr:nvSpPr>
      <cdr:spPr>
        <a:xfrm xmlns:a="http://schemas.openxmlformats.org/drawingml/2006/main">
          <a:off x="1200148" y="1747839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0.06282</cdr:x>
      <cdr:y>0.21902</cdr:y>
    </cdr:from>
    <cdr:to>
      <cdr:x>0.13295</cdr:x>
      <cdr:y>0.25653</cdr:y>
    </cdr:to>
    <cdr:sp macro="" textlink="'Q2 Response Data'!$M$3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C22E5A06-2793-48B4-B326-6FBF55292C37}"/>
            </a:ext>
          </a:extLst>
        </cdr:cNvPr>
        <cdr:cNvSpPr txBox="1"/>
      </cdr:nvSpPr>
      <cdr:spPr>
        <a:xfrm xmlns:a="http://schemas.openxmlformats.org/drawingml/2006/main">
          <a:off x="819092" y="1557323"/>
          <a:ext cx="914450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5D09D26-43CE-4F55-9593-8B0DBF2485E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0.13466</cdr:x>
      <cdr:y>0.22148</cdr:y>
    </cdr:from>
    <cdr:to>
      <cdr:x>0.20479</cdr:x>
      <cdr:y>0.25899</cdr:y>
    </cdr:to>
    <cdr:sp macro="" textlink="'Q2 Response Data'!$M$4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62B7F4AE-1E79-47B8-A500-0854F754BDFE}"/>
            </a:ext>
          </a:extLst>
        </cdr:cNvPr>
        <cdr:cNvSpPr txBox="1"/>
      </cdr:nvSpPr>
      <cdr:spPr>
        <a:xfrm xmlns:a="http://schemas.openxmlformats.org/drawingml/2006/main">
          <a:off x="1755839" y="1574814"/>
          <a:ext cx="914449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724373F-05A6-42ED-AF6A-8E1F0DDF2E7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0.20527</cdr:x>
      <cdr:y>0.21634</cdr:y>
    </cdr:from>
    <cdr:to>
      <cdr:x>0.27539</cdr:x>
      <cdr:y>0.25117</cdr:y>
    </cdr:to>
    <cdr:sp macro="" textlink="'Q2 Response Data'!$M$5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D8EA43A9-2AB7-4856-B438-96C7B8128D7B}"/>
            </a:ext>
          </a:extLst>
        </cdr:cNvPr>
        <cdr:cNvSpPr txBox="1"/>
      </cdr:nvSpPr>
      <cdr:spPr>
        <a:xfrm xmlns:a="http://schemas.openxmlformats.org/drawingml/2006/main">
          <a:off x="2676547" y="1538273"/>
          <a:ext cx="914319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F262E92-9C2A-4984-9B43-92823632BF5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0.27612</cdr:x>
      <cdr:y>0.21634</cdr:y>
    </cdr:from>
    <cdr:to>
      <cdr:x>0.33675</cdr:x>
      <cdr:y>0.24983</cdr:y>
    </cdr:to>
    <cdr:sp macro="" textlink="'Q2 Response Data'!$M$6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AC44502E-13F6-4FAF-8012-78F45D5AFC33}"/>
            </a:ext>
          </a:extLst>
        </cdr:cNvPr>
        <cdr:cNvSpPr txBox="1"/>
      </cdr:nvSpPr>
      <cdr:spPr>
        <a:xfrm xmlns:a="http://schemas.openxmlformats.org/drawingml/2006/main">
          <a:off x="3600385" y="1538276"/>
          <a:ext cx="790575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1806376-9439-4C1C-8503-49CC6076DF3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0.41711</cdr:x>
      <cdr:y>0.21768</cdr:y>
    </cdr:from>
    <cdr:to>
      <cdr:x>0.47993</cdr:x>
      <cdr:y>0.24581</cdr:y>
    </cdr:to>
    <cdr:sp macro="" textlink="'Q2 Response Data'!$M$8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FE8DB62C-C072-49AB-B4D4-6B3912608DBE}"/>
            </a:ext>
          </a:extLst>
        </cdr:cNvPr>
        <cdr:cNvSpPr txBox="1"/>
      </cdr:nvSpPr>
      <cdr:spPr>
        <a:xfrm xmlns:a="http://schemas.openxmlformats.org/drawingml/2006/main">
          <a:off x="5438802" y="1547795"/>
          <a:ext cx="819131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5D46F26-E235-4875-9673-1AC9F1037C3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0.55809</cdr:x>
      <cdr:y>0.21768</cdr:y>
    </cdr:from>
    <cdr:to>
      <cdr:x>0.62968</cdr:x>
      <cdr:y>0.24983</cdr:y>
    </cdr:to>
    <cdr:sp macro="" textlink="'Q2 Response Data'!$M$10">
      <cdr:nvSpPr>
        <cdr:cNvPr id="35" name="TextBox 34">
          <a:extLst xmlns:a="http://schemas.openxmlformats.org/drawingml/2006/main">
            <a:ext uri="{FF2B5EF4-FFF2-40B4-BE49-F238E27FC236}">
              <a16:creationId xmlns:a16="http://schemas.microsoft.com/office/drawing/2014/main" id="{A60DDF90-F145-41E9-BDE7-CB4A9010B954}"/>
            </a:ext>
          </a:extLst>
        </cdr:cNvPr>
        <cdr:cNvSpPr txBox="1"/>
      </cdr:nvSpPr>
      <cdr:spPr>
        <a:xfrm xmlns:a="http://schemas.openxmlformats.org/drawingml/2006/main">
          <a:off x="7277076" y="1547795"/>
          <a:ext cx="9334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3387DE4-7A02-44CD-A8D1-BB7A8252989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0.06282</cdr:x>
      <cdr:y>0.44139</cdr:y>
    </cdr:from>
    <cdr:to>
      <cdr:x>0.13222</cdr:x>
      <cdr:y>0.4789</cdr:y>
    </cdr:to>
    <cdr:sp macro="" textlink="'Q2 Response Data'!$M$11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2DBCEEBF-3B77-4606-8555-365ED268D149}"/>
            </a:ext>
          </a:extLst>
        </cdr:cNvPr>
        <cdr:cNvSpPr txBox="1"/>
      </cdr:nvSpPr>
      <cdr:spPr>
        <a:xfrm xmlns:a="http://schemas.openxmlformats.org/drawingml/2006/main">
          <a:off x="819092" y="3138474"/>
          <a:ext cx="904931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F4CA18A-7AD0-4104-A6F0-3465BC83FAA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0.13441</cdr:x>
      <cdr:y>0.43871</cdr:y>
    </cdr:from>
    <cdr:to>
      <cdr:x>0.20454</cdr:x>
      <cdr:y>0.47086</cdr:y>
    </cdr:to>
    <cdr:sp macro="" textlink="'Q2 Response Data'!$M$12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5FDE3C39-E09C-40CB-B02E-9E92A8E1B3A6}"/>
            </a:ext>
          </a:extLst>
        </cdr:cNvPr>
        <cdr:cNvSpPr txBox="1"/>
      </cdr:nvSpPr>
      <cdr:spPr>
        <a:xfrm xmlns:a="http://schemas.openxmlformats.org/drawingml/2006/main">
          <a:off x="1752579" y="3119419"/>
          <a:ext cx="914449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76C8060-2CDF-4D27-9CD6-E7FCA4CE4B5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0.20454</cdr:x>
      <cdr:y>0.44005</cdr:y>
    </cdr:from>
    <cdr:to>
      <cdr:x>0.27466</cdr:x>
      <cdr:y>0.47622</cdr:y>
    </cdr:to>
    <cdr:sp macro="" textlink="'Q2 Response Data'!$M$13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DD3A8A7D-6105-4A37-A0F4-BC02CD2B7659}"/>
            </a:ext>
          </a:extLst>
        </cdr:cNvPr>
        <cdr:cNvSpPr txBox="1"/>
      </cdr:nvSpPr>
      <cdr:spPr>
        <a:xfrm xmlns:a="http://schemas.openxmlformats.org/drawingml/2006/main">
          <a:off x="2667022" y="3128947"/>
          <a:ext cx="914319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A0E9A8D-B7C0-4925-833E-7A7EEBA0E78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0.27539</cdr:x>
      <cdr:y>0.43871</cdr:y>
    </cdr:from>
    <cdr:to>
      <cdr:x>0.34552</cdr:x>
      <cdr:y>0.47354</cdr:y>
    </cdr:to>
    <cdr:sp macro="" textlink="'Q2 Response Data'!$M$14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EDA5B763-AC60-44A9-81F9-4342BB129CFF}"/>
            </a:ext>
          </a:extLst>
        </cdr:cNvPr>
        <cdr:cNvSpPr txBox="1"/>
      </cdr:nvSpPr>
      <cdr:spPr>
        <a:xfrm xmlns:a="http://schemas.openxmlformats.org/drawingml/2006/main">
          <a:off x="3590866" y="3119419"/>
          <a:ext cx="914449" cy="24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A9392C8-1D85-40B3-93E7-32FDBB3D72D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0.41638</cdr:x>
      <cdr:y>0.43871</cdr:y>
    </cdr:from>
    <cdr:to>
      <cdr:x>0.48943</cdr:x>
      <cdr:y>0.4722</cdr:y>
    </cdr:to>
    <cdr:sp macro="" textlink="'Q2 Response Data'!$M$16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718807AF-E463-4BAA-9499-A6502BE0DFCB}"/>
            </a:ext>
          </a:extLst>
        </cdr:cNvPr>
        <cdr:cNvSpPr txBox="1"/>
      </cdr:nvSpPr>
      <cdr:spPr>
        <a:xfrm xmlns:a="http://schemas.openxmlformats.org/drawingml/2006/main">
          <a:off x="5429283" y="3119410"/>
          <a:ext cx="952524" cy="2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EDF0538-FAC0-44B1-AD4F-700694AE63E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0.48723</cdr:x>
      <cdr:y>0.43603</cdr:y>
    </cdr:from>
    <cdr:to>
      <cdr:x>0.55736</cdr:x>
      <cdr:y>0.4722</cdr:y>
    </cdr:to>
    <cdr:sp macro="" textlink="'Q2 Response Data'!$M$17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1DE831FB-827F-43A5-8D06-07D8204CB2A9}"/>
            </a:ext>
          </a:extLst>
        </cdr:cNvPr>
        <cdr:cNvSpPr txBox="1"/>
      </cdr:nvSpPr>
      <cdr:spPr>
        <a:xfrm xmlns:a="http://schemas.openxmlformats.org/drawingml/2006/main">
          <a:off x="6353114" y="3100363"/>
          <a:ext cx="914449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DA82D2D-7CB6-4DDF-A7D5-7BB5BE643BD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0.55736</cdr:x>
      <cdr:y>0.43871</cdr:y>
    </cdr:from>
    <cdr:to>
      <cdr:x>0.62749</cdr:x>
      <cdr:y>0.47086</cdr:y>
    </cdr:to>
    <cdr:sp macro="" textlink="'Q2 Response Data'!$M$18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2C4CFB04-ACBC-4F86-B1AB-74722503E441}"/>
            </a:ext>
          </a:extLst>
        </cdr:cNvPr>
        <cdr:cNvSpPr txBox="1"/>
      </cdr:nvSpPr>
      <cdr:spPr>
        <a:xfrm xmlns:a="http://schemas.openxmlformats.org/drawingml/2006/main">
          <a:off x="7267563" y="3119413"/>
          <a:ext cx="91445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93844F-E297-4F5E-8F76-1952D876BAF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0.06356</cdr:x>
      <cdr:y>0.66242</cdr:y>
    </cdr:from>
    <cdr:to>
      <cdr:x>0.13368</cdr:x>
      <cdr:y>0.69457</cdr:y>
    </cdr:to>
    <cdr:sp macro="" textlink="'Q2 Response Data'!$M$19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32F158E4-FDA7-4FEC-8B7C-169D6C184243}"/>
            </a:ext>
          </a:extLst>
        </cdr:cNvPr>
        <cdr:cNvSpPr txBox="1"/>
      </cdr:nvSpPr>
      <cdr:spPr>
        <a:xfrm xmlns:a="http://schemas.openxmlformats.org/drawingml/2006/main">
          <a:off x="828735" y="4710080"/>
          <a:ext cx="91431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4D53E6-AD67-4CE7-9073-ADE33B91C8D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0.13368</cdr:x>
      <cdr:y>0.66108</cdr:y>
    </cdr:from>
    <cdr:to>
      <cdr:x>0.19431</cdr:x>
      <cdr:y>0.69457</cdr:y>
    </cdr:to>
    <cdr:sp macro="" textlink="'Q2 Response Data'!$M$20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760FE847-1341-45B4-B571-42359F2135A4}"/>
            </a:ext>
          </a:extLst>
        </cdr:cNvPr>
        <cdr:cNvSpPr txBox="1"/>
      </cdr:nvSpPr>
      <cdr:spPr>
        <a:xfrm xmlns:a="http://schemas.openxmlformats.org/drawingml/2006/main">
          <a:off x="1743054" y="4700564"/>
          <a:ext cx="790576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188C222-99F7-467E-BDD8-93ABC758D06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0.20454</cdr:x>
      <cdr:y>0.6651</cdr:y>
    </cdr:from>
    <cdr:to>
      <cdr:x>0.27466</cdr:x>
      <cdr:y>0.69859</cdr:y>
    </cdr:to>
    <cdr:sp macro="" textlink="'Q2 Response Data'!$M$21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7E8EB343-08F4-4374-93F2-35B47B66ADDB}"/>
            </a:ext>
          </a:extLst>
        </cdr:cNvPr>
        <cdr:cNvSpPr txBox="1"/>
      </cdr:nvSpPr>
      <cdr:spPr>
        <a:xfrm xmlns:a="http://schemas.openxmlformats.org/drawingml/2006/main">
          <a:off x="2667022" y="4729136"/>
          <a:ext cx="914319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B623471-0940-416A-832A-C9DB5C311EE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0.27832</cdr:x>
      <cdr:y>0.65975</cdr:y>
    </cdr:from>
    <cdr:to>
      <cdr:x>0.34844</cdr:x>
      <cdr:y>0.6919</cdr:y>
    </cdr:to>
    <cdr:sp macro="" textlink="'Q2 Response Data'!$M$22">
      <cdr:nvSpPr>
        <cdr:cNvPr id="46" name="TextBox 45">
          <a:extLst xmlns:a="http://schemas.openxmlformats.org/drawingml/2006/main">
            <a:ext uri="{FF2B5EF4-FFF2-40B4-BE49-F238E27FC236}">
              <a16:creationId xmlns:a16="http://schemas.microsoft.com/office/drawing/2014/main" id="{EFC0ACBB-A2EB-425C-AAAF-75D1907DA245}"/>
            </a:ext>
          </a:extLst>
        </cdr:cNvPr>
        <cdr:cNvSpPr txBox="1"/>
      </cdr:nvSpPr>
      <cdr:spPr>
        <a:xfrm xmlns:a="http://schemas.openxmlformats.org/drawingml/2006/main">
          <a:off x="3629065" y="4691096"/>
          <a:ext cx="914319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E1F351-F3BB-422F-934F-DE8152630045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0.41565</cdr:x>
      <cdr:y>0.66376</cdr:y>
    </cdr:from>
    <cdr:to>
      <cdr:x>0.48577</cdr:x>
      <cdr:y>0.69725</cdr:y>
    </cdr:to>
    <cdr:sp macro="" textlink="'Q2 Response Data'!$M$24">
      <cdr:nvSpPr>
        <cdr:cNvPr id="47" name="TextBox 46">
          <a:extLst xmlns:a="http://schemas.openxmlformats.org/drawingml/2006/main">
            <a:ext uri="{FF2B5EF4-FFF2-40B4-BE49-F238E27FC236}">
              <a16:creationId xmlns:a16="http://schemas.microsoft.com/office/drawing/2014/main" id="{20216078-A673-44EA-B8E2-6E043D3CC715}"/>
            </a:ext>
          </a:extLst>
        </cdr:cNvPr>
        <cdr:cNvSpPr txBox="1"/>
      </cdr:nvSpPr>
      <cdr:spPr>
        <a:xfrm xmlns:a="http://schemas.openxmlformats.org/drawingml/2006/main">
          <a:off x="5419758" y="4719608"/>
          <a:ext cx="914319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FC359F1-1E54-45DE-A5FD-62E5D4E958E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0.48796</cdr:x>
      <cdr:y>0.66242</cdr:y>
    </cdr:from>
    <cdr:to>
      <cdr:x>0.55809</cdr:x>
      <cdr:y>0.69457</cdr:y>
    </cdr:to>
    <cdr:sp macro="" textlink="'Q2 Response Data'!$M$25">
      <cdr:nvSpPr>
        <cdr:cNvPr id="48" name="TextBox 47">
          <a:extLst xmlns:a="http://schemas.openxmlformats.org/drawingml/2006/main">
            <a:ext uri="{FF2B5EF4-FFF2-40B4-BE49-F238E27FC236}">
              <a16:creationId xmlns:a16="http://schemas.microsoft.com/office/drawing/2014/main" id="{3A306018-B6A3-46C6-8A7D-7F618D06F28A}"/>
            </a:ext>
          </a:extLst>
        </cdr:cNvPr>
        <cdr:cNvSpPr txBox="1"/>
      </cdr:nvSpPr>
      <cdr:spPr>
        <a:xfrm xmlns:a="http://schemas.openxmlformats.org/drawingml/2006/main">
          <a:off x="6362633" y="4710089"/>
          <a:ext cx="91444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1BC0789-1194-4D4E-A7BC-FF637EC7A0B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0.55882</cdr:x>
      <cdr:y>0.66108</cdr:y>
    </cdr:from>
    <cdr:to>
      <cdr:x>0.62895</cdr:x>
      <cdr:y>0.69055</cdr:y>
    </cdr:to>
    <cdr:sp macro="" textlink="'Q2 Response Data'!$M$26">
      <cdr:nvSpPr>
        <cdr:cNvPr id="49" name="TextBox 48">
          <a:extLst xmlns:a="http://schemas.openxmlformats.org/drawingml/2006/main">
            <a:ext uri="{FF2B5EF4-FFF2-40B4-BE49-F238E27FC236}">
              <a16:creationId xmlns:a16="http://schemas.microsoft.com/office/drawing/2014/main" id="{656A9766-6B3E-4D36-A22C-0AAE980D27FF}"/>
            </a:ext>
          </a:extLst>
        </cdr:cNvPr>
        <cdr:cNvSpPr txBox="1"/>
      </cdr:nvSpPr>
      <cdr:spPr>
        <a:xfrm xmlns:a="http://schemas.openxmlformats.org/drawingml/2006/main">
          <a:off x="7286601" y="4700561"/>
          <a:ext cx="914449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6C648C-B063-4FED-B540-E80C89CD472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0.48869</cdr:x>
      <cdr:y>0.21902</cdr:y>
    </cdr:from>
    <cdr:to>
      <cdr:x>0.55882</cdr:x>
      <cdr:y>0.25117</cdr:y>
    </cdr:to>
    <cdr:sp macro="" textlink="'Q2 Response Data'!$M$9">
      <cdr:nvSpPr>
        <cdr:cNvPr id="50" name="TextBox 49">
          <a:extLst xmlns:a="http://schemas.openxmlformats.org/drawingml/2006/main">
            <a:ext uri="{FF2B5EF4-FFF2-40B4-BE49-F238E27FC236}">
              <a16:creationId xmlns:a16="http://schemas.microsoft.com/office/drawing/2014/main" id="{C6DA609C-236C-4AAE-8B15-80ADDB33EB15}"/>
            </a:ext>
          </a:extLst>
        </cdr:cNvPr>
        <cdr:cNvSpPr txBox="1"/>
      </cdr:nvSpPr>
      <cdr:spPr>
        <a:xfrm xmlns:a="http://schemas.openxmlformats.org/drawingml/2006/main">
          <a:off x="6372164" y="1557326"/>
          <a:ext cx="91444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A79DE50-3681-4CDF-8EAD-C8A475133A0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0.81181</cdr:x>
      <cdr:y>0.07481</cdr:y>
    </cdr:from>
    <cdr:to>
      <cdr:x>0.85626</cdr:x>
      <cdr:y>0.15783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5B4C4102-50D3-401A-8E89-0BA93F4B0742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585470" y="532225"/>
          <a:ext cx="579599" cy="590607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0.76138</cdr:x>
      <cdr:y>0.0293</cdr:y>
    </cdr:from>
    <cdr:to>
      <cdr:x>0.90434</cdr:x>
      <cdr:y>0.06946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F24966F-4B80-4B4E-A805-C2BD4E6942A3}"/>
            </a:ext>
          </a:extLst>
        </cdr:cNvPr>
        <cdr:cNvSpPr txBox="1"/>
      </cdr:nvSpPr>
      <cdr:spPr>
        <a:xfrm xmlns:a="http://schemas.openxmlformats.org/drawingml/2006/main">
          <a:off x="9927896" y="208441"/>
          <a:ext cx="1864054" cy="285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2">
                  <a:lumMod val="50000"/>
                </a:schemeClr>
              </a:solidFill>
            </a:rPr>
            <a:t>Group Response Average*</a:t>
          </a:r>
        </a:p>
      </cdr:txBody>
    </cdr:sp>
  </cdr:relSizeAnchor>
  <cdr:relSizeAnchor xmlns:cdr="http://schemas.openxmlformats.org/drawingml/2006/chartDrawing">
    <cdr:from>
      <cdr:x>0.76189</cdr:x>
      <cdr:y>0.85891</cdr:y>
    </cdr:from>
    <cdr:to>
      <cdr:x>0.98469</cdr:x>
      <cdr:y>0.97724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6B4A4FD-C426-4868-AC4D-59588898EE88}"/>
            </a:ext>
          </a:extLst>
        </cdr:cNvPr>
        <cdr:cNvSpPr txBox="1"/>
      </cdr:nvSpPr>
      <cdr:spPr>
        <a:xfrm xmlns:a="http://schemas.openxmlformats.org/drawingml/2006/main">
          <a:off x="9934527" y="6110289"/>
          <a:ext cx="2905166" cy="84185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0" i="1">
              <a:solidFill>
                <a:schemeClr val="bg2">
                  <a:lumMod val="50000"/>
                </a:schemeClr>
              </a:solidFill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2">
                  <a:lumMod val="50000"/>
                </a:schemeClr>
              </a:solidFill>
            </a:rPr>
            <a:t> values for each question, where responses ranged from "Never" with a value of 1 to "Very Often" with a value of 5, divided by number of responses.</a:t>
          </a:r>
          <a:endParaRPr lang="en-US" sz="1000" b="0" i="1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0.79084</cdr:x>
      <cdr:y>0.64803</cdr:y>
    </cdr:from>
    <cdr:to>
      <cdr:x>0.89265</cdr:x>
      <cdr:y>0.83799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8BBF9C91-13AF-492F-A409-70091FBD9BD3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312054" y="4610100"/>
          <a:ext cx="1327496" cy="135138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0.79884</cdr:x>
      <cdr:y>0.30511</cdr:y>
    </cdr:from>
    <cdr:to>
      <cdr:x>0.87671</cdr:x>
      <cdr:y>0.44703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E49D826E-25A6-433E-BC45-A495E30F2245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416350" y="2170546"/>
          <a:ext cx="1015373" cy="100962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0.8042</cdr:x>
      <cdr:y>0.17255</cdr:y>
    </cdr:from>
    <cdr:to>
      <cdr:x>0.86722</cdr:x>
      <cdr:y>0.28636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D2F35358-737D-4569-8356-36A85078BEB3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486234" y="1227557"/>
          <a:ext cx="821740" cy="809648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0.79353</cdr:x>
      <cdr:y>0.46711</cdr:y>
    </cdr:from>
    <cdr:to>
      <cdr:x>0.88256</cdr:x>
      <cdr:y>0.62912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59030995-2C60-4865-8247-8A6C1C64411C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347111" y="3323027"/>
          <a:ext cx="1160892" cy="1152544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0.85656</cdr:x>
      <cdr:y>0.0949</cdr:y>
    </cdr:from>
    <cdr:to>
      <cdr:x>0.8944</cdr:x>
      <cdr:y>0.13105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0FFC6D3-96EA-4C7D-A47C-988B675C216C}"/>
            </a:ext>
          </a:extLst>
        </cdr:cNvPr>
        <cdr:cNvSpPr txBox="1"/>
      </cdr:nvSpPr>
      <cdr:spPr>
        <a:xfrm xmlns:a="http://schemas.openxmlformats.org/drawingml/2006/main">
          <a:off x="11168980" y="675154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0.87087</cdr:x>
      <cdr:y>0.20714</cdr:y>
    </cdr:from>
    <cdr:to>
      <cdr:x>0.90871</cdr:x>
      <cdr:y>0.24329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C52B80E-9EC2-42C8-AEB2-37781D81B9AE}"/>
            </a:ext>
          </a:extLst>
        </cdr:cNvPr>
        <cdr:cNvSpPr txBox="1"/>
      </cdr:nvSpPr>
      <cdr:spPr>
        <a:xfrm xmlns:a="http://schemas.openxmlformats.org/drawingml/2006/main">
          <a:off x="11355567" y="1473632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0.87862</cdr:x>
      <cdr:y>0.35308</cdr:y>
    </cdr:from>
    <cdr:to>
      <cdr:x>0.93255</cdr:x>
      <cdr:y>0.38923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3D12235-CDEF-431C-A399-19006C58D3A8}"/>
            </a:ext>
          </a:extLst>
        </cdr:cNvPr>
        <cdr:cNvSpPr txBox="1"/>
      </cdr:nvSpPr>
      <cdr:spPr>
        <a:xfrm xmlns:a="http://schemas.openxmlformats.org/drawingml/2006/main">
          <a:off x="11456628" y="2511806"/>
          <a:ext cx="703212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0.88514</cdr:x>
      <cdr:y>0.52446</cdr:y>
    </cdr:from>
    <cdr:to>
      <cdr:x>0.92298</cdr:x>
      <cdr:y>0.56061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20E77266-0D96-41F3-8415-99B4E83EEF38}"/>
            </a:ext>
          </a:extLst>
        </cdr:cNvPr>
        <cdr:cNvSpPr txBox="1"/>
      </cdr:nvSpPr>
      <cdr:spPr>
        <a:xfrm xmlns:a="http://schemas.openxmlformats.org/drawingml/2006/main">
          <a:off x="11541645" y="3731017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0.89044</cdr:x>
      <cdr:y>0.72395</cdr:y>
    </cdr:from>
    <cdr:to>
      <cdr:x>0.95195</cdr:x>
      <cdr:y>0.7601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8EAD51A0-4F1E-447C-A02A-DE376DFA3F7A}"/>
            </a:ext>
          </a:extLst>
        </cdr:cNvPr>
        <cdr:cNvSpPr txBox="1"/>
      </cdr:nvSpPr>
      <cdr:spPr>
        <a:xfrm xmlns:a="http://schemas.openxmlformats.org/drawingml/2006/main">
          <a:off x="11610753" y="5150234"/>
          <a:ext cx="802051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0.14853</cdr:x>
      <cdr:y>0.07884</cdr:y>
    </cdr:from>
    <cdr:to>
      <cdr:x>0.2564</cdr:x>
      <cdr:y>0.11499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09214755-CF74-414B-A56B-1436181BC8BA}"/>
            </a:ext>
          </a:extLst>
        </cdr:cNvPr>
        <cdr:cNvSpPr txBox="1"/>
      </cdr:nvSpPr>
      <cdr:spPr>
        <a:xfrm xmlns:a="http://schemas.openxmlformats.org/drawingml/2006/main">
          <a:off x="1936671" y="560870"/>
          <a:ext cx="1406554" cy="257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0.48011</cdr:x>
      <cdr:y>0.07727</cdr:y>
    </cdr:from>
    <cdr:to>
      <cdr:x>0.57861</cdr:x>
      <cdr:y>0.11342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757E373D-07F4-46FA-8B69-118F18EC3D0C}"/>
            </a:ext>
          </a:extLst>
        </cdr:cNvPr>
        <cdr:cNvSpPr txBox="1"/>
      </cdr:nvSpPr>
      <cdr:spPr>
        <a:xfrm xmlns:a="http://schemas.openxmlformats.org/drawingml/2006/main">
          <a:off x="6260269" y="549701"/>
          <a:ext cx="1284376" cy="257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0.65405</cdr:x>
      <cdr:y>0.60184</cdr:y>
    </cdr:from>
    <cdr:to>
      <cdr:x>0.75166</cdr:x>
      <cdr:y>0.67012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C2CE0E34-A84A-470F-8817-DC93E720F158}"/>
            </a:ext>
          </a:extLst>
        </cdr:cNvPr>
        <cdr:cNvSpPr txBox="1"/>
      </cdr:nvSpPr>
      <cdr:spPr>
        <a:xfrm xmlns:a="http://schemas.openxmlformats.org/drawingml/2006/main">
          <a:off x="8528383" y="4281532"/>
          <a:ext cx="1272770" cy="4857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Biracial/Multiracial</a:t>
          </a:r>
        </a:p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0.61385</cdr:x>
      <cdr:y>0.38069</cdr:y>
    </cdr:from>
    <cdr:to>
      <cdr:x>0.74071</cdr:x>
      <cdr:y>0.46527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C44FF154-BCD2-4C07-B90F-1BA85D170227}"/>
            </a:ext>
          </a:extLst>
        </cdr:cNvPr>
        <cdr:cNvSpPr txBox="1"/>
      </cdr:nvSpPr>
      <cdr:spPr>
        <a:xfrm xmlns:a="http://schemas.openxmlformats.org/drawingml/2006/main">
          <a:off x="8004201" y="2708241"/>
          <a:ext cx="1654171" cy="6017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Black/African American/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African Descent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0.63186</cdr:x>
      <cdr:y>0.17584</cdr:y>
    </cdr:from>
    <cdr:to>
      <cdr:x>0.75094</cdr:x>
      <cdr:y>0.24569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0502E827-7ED0-4370-83CE-ECB0533B7EB4}"/>
            </a:ext>
          </a:extLst>
        </cdr:cNvPr>
        <cdr:cNvSpPr txBox="1"/>
      </cdr:nvSpPr>
      <cdr:spPr>
        <a:xfrm xmlns:a="http://schemas.openxmlformats.org/drawingml/2006/main">
          <a:off x="8239015" y="1250931"/>
          <a:ext cx="1552725" cy="4969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Asian/Asian American</a:t>
          </a:r>
        </a:p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0.04107</cdr:x>
      <cdr:y>0.65591</cdr:y>
    </cdr:from>
    <cdr:to>
      <cdr:x>0.07759</cdr:x>
      <cdr:y>0.96519</cdr:y>
    </cdr:to>
    <cdr:sp macro="" textlink="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8F23FDA5-1A6D-4E6B-90FF-20C1211570EA}"/>
            </a:ext>
          </a:extLst>
        </cdr:cNvPr>
        <cdr:cNvSpPr txBox="1"/>
      </cdr:nvSpPr>
      <cdr:spPr>
        <a:xfrm xmlns:a="http://schemas.openxmlformats.org/drawingml/2006/main" rot="18032926">
          <a:off x="-326546" y="5528148"/>
          <a:ext cx="2200227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Communication about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stereotypes or microaggressions gets distorted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0.11274</cdr:x>
      <cdr:y>0.65651</cdr:y>
    </cdr:from>
    <cdr:to>
      <cdr:x>0.14926</cdr:x>
      <cdr:y>0.96579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607979" y="5532464"/>
          <a:ext cx="2200228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Treats me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as though I lack knowledge or insight related to problem-solving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0.18801</cdr:x>
      <cdr:y>0.62642</cdr:y>
    </cdr:from>
    <cdr:to>
      <cdr:x>0.22466</cdr:x>
      <cdr:y>0.98278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1422957" y="5485004"/>
          <a:ext cx="2535156" cy="47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Allow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s dismissiveness when individuals disclose unfair workplace practices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0.25553</cdr:x>
      <cdr:y>0.66156</cdr:y>
    </cdr:from>
    <cdr:to>
      <cdr:x>0.28745</cdr:x>
      <cdr:y>0.9759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2421994" y="5616395"/>
          <a:ext cx="2236225" cy="41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Prevents communication of knowledge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about bias and Its impacts on work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0.41619</cdr:x>
      <cdr:y>0.70144</cdr:y>
    </cdr:from>
    <cdr:to>
      <cdr:x>0.45272</cdr:x>
      <cdr:y>0.92871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4856667" y="5560298"/>
          <a:ext cx="1616806" cy="476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I experience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an articulable level of inclusion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0.48392</cdr:x>
      <cdr:y>0.69071</cdr:y>
    </cdr:from>
    <cdr:to>
      <cdr:x>0.51893</cdr:x>
      <cdr:y>1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5438091" y="5814205"/>
          <a:ext cx="2200299" cy="456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Workplace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culture aligns with attitudes of respectfulness re: diversity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0.55506</cdr:x>
      <cdr:y>0.70384</cdr:y>
    </cdr:from>
    <cdr:to>
      <cdr:x>0.59158</cdr:x>
      <cdr:y>1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6422220" y="5822486"/>
          <a:ext cx="2106892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There are meaningful, constructive avenues for conflict resolution</a:t>
          </a:r>
        </a:p>
      </cdr:txBody>
    </cdr:sp>
  </cdr:relSizeAnchor>
  <cdr:relSizeAnchor xmlns:cdr="http://schemas.openxmlformats.org/drawingml/2006/chartDrawing">
    <cdr:from>
      <cdr:x>0.75897</cdr:x>
      <cdr:y>0.01941</cdr:y>
    </cdr:from>
    <cdr:to>
      <cdr:x>0.98615</cdr:x>
      <cdr:y>0.98342</cdr:y>
    </cdr:to>
    <cdr:sp macro="" textlink="">
      <cdr:nvSpPr>
        <cdr:cNvPr id="26" name="Rectangle 25">
          <a:extLst xmlns:a="http://schemas.openxmlformats.org/drawingml/2006/main">
            <a:ext uri="{FF2B5EF4-FFF2-40B4-BE49-F238E27FC236}">
              <a16:creationId xmlns:a16="http://schemas.microsoft.com/office/drawing/2014/main" id="{88860C3B-D000-4FE1-8822-794CCCFD30D8}"/>
            </a:ext>
          </a:extLst>
        </cdr:cNvPr>
        <cdr:cNvSpPr/>
      </cdr:nvSpPr>
      <cdr:spPr>
        <a:xfrm xmlns:a="http://schemas.openxmlformats.org/drawingml/2006/main">
          <a:off x="9896475" y="138113"/>
          <a:ext cx="2962275" cy="685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0.76774</cdr:x>
      <cdr:y>0.85489</cdr:y>
    </cdr:from>
    <cdr:to>
      <cdr:x>0.97665</cdr:x>
      <cdr:y>0.85489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8D967F74-B08E-4C21-8D0B-D6E914B52244}"/>
            </a:ext>
          </a:extLst>
        </cdr:cNvPr>
        <cdr:cNvCxnSpPr/>
      </cdr:nvCxnSpPr>
      <cdr:spPr>
        <a:xfrm xmlns:a="http://schemas.openxmlformats.org/drawingml/2006/main">
          <a:off x="10010826" y="6081697"/>
          <a:ext cx="272404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0.06356</cdr:x>
      <cdr:y>0.21891</cdr:y>
    </cdr:from>
    <cdr:to>
      <cdr:x>0.13368</cdr:x>
      <cdr:y>0.25104</cdr:y>
    </cdr:to>
    <cdr:sp macro="" textlink="'Q2 Response Data'!$M$32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6956E5B5-9327-42E5-86B1-77AD4C44417C}"/>
            </a:ext>
          </a:extLst>
        </cdr:cNvPr>
        <cdr:cNvSpPr txBox="1"/>
      </cdr:nvSpPr>
      <cdr:spPr>
        <a:xfrm xmlns:a="http://schemas.openxmlformats.org/drawingml/2006/main">
          <a:off x="828718" y="1557333"/>
          <a:ext cx="91431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79F22A6-F229-4ACF-A8FD-2499ECA6F72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0.13587</cdr:x>
      <cdr:y>0.21623</cdr:y>
    </cdr:from>
    <cdr:to>
      <cdr:x>0.206</cdr:x>
      <cdr:y>0.25238</cdr:y>
    </cdr:to>
    <cdr:sp macro="" textlink="'Q2 Response Data'!$M$33">
      <cdr:nvSpPr>
        <cdr:cNvPr id="29" name="TextBox 28">
          <a:extLst xmlns:a="http://schemas.openxmlformats.org/drawingml/2006/main">
            <a:ext uri="{FF2B5EF4-FFF2-40B4-BE49-F238E27FC236}">
              <a16:creationId xmlns:a16="http://schemas.microsoft.com/office/drawing/2014/main" id="{182016B9-817F-486E-8264-56DB712A8CBF}"/>
            </a:ext>
          </a:extLst>
        </cdr:cNvPr>
        <cdr:cNvSpPr txBox="1"/>
      </cdr:nvSpPr>
      <cdr:spPr>
        <a:xfrm xmlns:a="http://schemas.openxmlformats.org/drawingml/2006/main">
          <a:off x="1771593" y="1538267"/>
          <a:ext cx="91444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534D0B2-33F0-49D1-9A39-7423737DAED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0.20965</cdr:x>
      <cdr:y>0.21757</cdr:y>
    </cdr:from>
    <cdr:to>
      <cdr:x>0.27978</cdr:x>
      <cdr:y>0.25238</cdr:y>
    </cdr:to>
    <cdr:sp macro="" textlink="'Q2 Response Data'!$M$34">
      <cdr:nvSpPr>
        <cdr:cNvPr id="30" name="TextBox 29">
          <a:extLst xmlns:a="http://schemas.openxmlformats.org/drawingml/2006/main">
            <a:ext uri="{FF2B5EF4-FFF2-40B4-BE49-F238E27FC236}">
              <a16:creationId xmlns:a16="http://schemas.microsoft.com/office/drawing/2014/main" id="{7313E676-BB93-4955-8DF5-1A3B87D46B3D}"/>
            </a:ext>
          </a:extLst>
        </cdr:cNvPr>
        <cdr:cNvSpPr txBox="1"/>
      </cdr:nvSpPr>
      <cdr:spPr>
        <a:xfrm xmlns:a="http://schemas.openxmlformats.org/drawingml/2006/main">
          <a:off x="2733636" y="1547800"/>
          <a:ext cx="914449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F16909-6FA5-4CA4-B52F-4F5C6147FF6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0.2827</cdr:x>
      <cdr:y>0.21623</cdr:y>
    </cdr:from>
    <cdr:to>
      <cdr:x>0.35283</cdr:x>
      <cdr:y>0.24837</cdr:y>
    </cdr:to>
    <cdr:sp macro="" textlink="'Q2 Response Data'!$M$35">
      <cdr:nvSpPr>
        <cdr:cNvPr id="31" name="TextBox 30">
          <a:extLst xmlns:a="http://schemas.openxmlformats.org/drawingml/2006/main">
            <a:ext uri="{FF2B5EF4-FFF2-40B4-BE49-F238E27FC236}">
              <a16:creationId xmlns:a16="http://schemas.microsoft.com/office/drawing/2014/main" id="{E9275F95-C739-4055-A52F-F0A312726677}"/>
            </a:ext>
          </a:extLst>
        </cdr:cNvPr>
        <cdr:cNvSpPr txBox="1"/>
      </cdr:nvSpPr>
      <cdr:spPr>
        <a:xfrm xmlns:a="http://schemas.openxmlformats.org/drawingml/2006/main">
          <a:off x="3686160" y="1538267"/>
          <a:ext cx="914449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27911BA-A805-418A-927B-8216D6F672D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0.42807</cdr:x>
      <cdr:y>0.21757</cdr:y>
    </cdr:from>
    <cdr:to>
      <cdr:x>0.49819</cdr:x>
      <cdr:y>0.24837</cdr:y>
    </cdr:to>
    <cdr:sp macro="" textlink="'Q2 Response Data'!$M$37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7AB7FC19-44C8-49A8-971F-F4DF71C6A57B}"/>
            </a:ext>
          </a:extLst>
        </cdr:cNvPr>
        <cdr:cNvSpPr txBox="1"/>
      </cdr:nvSpPr>
      <cdr:spPr>
        <a:xfrm xmlns:a="http://schemas.openxmlformats.org/drawingml/2006/main">
          <a:off x="5581689" y="1547800"/>
          <a:ext cx="914319" cy="21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79326EC-586A-4007-A3C9-13C162B09F7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0.50038</cdr:x>
      <cdr:y>0.21757</cdr:y>
    </cdr:from>
    <cdr:to>
      <cdr:x>0.57051</cdr:x>
      <cdr:y>0.24971</cdr:y>
    </cdr:to>
    <cdr:sp macro="" textlink="'Q2 Response Data'!$M$38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F5326767-8734-46DC-AD4A-261AF3FEC4CA}"/>
            </a:ext>
          </a:extLst>
        </cdr:cNvPr>
        <cdr:cNvSpPr txBox="1"/>
      </cdr:nvSpPr>
      <cdr:spPr>
        <a:xfrm xmlns:a="http://schemas.openxmlformats.org/drawingml/2006/main">
          <a:off x="6524633" y="1547800"/>
          <a:ext cx="914449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1074C1F-D88E-4BED-BE9B-658F6725C1C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0.58512</cdr:x>
      <cdr:y>0.21623</cdr:y>
    </cdr:from>
    <cdr:to>
      <cdr:x>0.61872</cdr:x>
      <cdr:y>0.24837</cdr:y>
    </cdr:to>
    <cdr:sp macro="" textlink="'Q2 Response Data'!$M$39">
      <cdr:nvSpPr>
        <cdr:cNvPr id="34" name="TextBox 33">
          <a:extLst xmlns:a="http://schemas.openxmlformats.org/drawingml/2006/main">
            <a:ext uri="{FF2B5EF4-FFF2-40B4-BE49-F238E27FC236}">
              <a16:creationId xmlns:a16="http://schemas.microsoft.com/office/drawing/2014/main" id="{55171897-7978-4872-9A30-2FDACC8B40EF}"/>
            </a:ext>
          </a:extLst>
        </cdr:cNvPr>
        <cdr:cNvSpPr txBox="1"/>
      </cdr:nvSpPr>
      <cdr:spPr>
        <a:xfrm xmlns:a="http://schemas.openxmlformats.org/drawingml/2006/main">
          <a:off x="7629518" y="1538267"/>
          <a:ext cx="438122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E8AF88-E436-4A02-BBD8-B4AB2B921E83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Rsp)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0.20965</cdr:x>
      <cdr:y>0.43046</cdr:y>
    </cdr:from>
    <cdr:to>
      <cdr:x>0.27978</cdr:x>
      <cdr:y>0.46259</cdr:y>
    </cdr:to>
    <cdr:sp macro="" textlink="'Q2 Response Data'!$M$42">
      <cdr:nvSpPr>
        <cdr:cNvPr id="35" name="TextBox 34">
          <a:extLst xmlns:a="http://schemas.openxmlformats.org/drawingml/2006/main">
            <a:ext uri="{FF2B5EF4-FFF2-40B4-BE49-F238E27FC236}">
              <a16:creationId xmlns:a16="http://schemas.microsoft.com/office/drawing/2014/main" id="{147D6B63-AA0E-4C34-9440-2637B6E13970}"/>
            </a:ext>
          </a:extLst>
        </cdr:cNvPr>
        <cdr:cNvSpPr txBox="1"/>
      </cdr:nvSpPr>
      <cdr:spPr>
        <a:xfrm xmlns:a="http://schemas.openxmlformats.org/drawingml/2006/main">
          <a:off x="2733636" y="3062306"/>
          <a:ext cx="91444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E4497E3-8D1B-4E8C-BFB8-4013E42397A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0.27978</cdr:x>
      <cdr:y>0.4318</cdr:y>
    </cdr:from>
    <cdr:to>
      <cdr:x>0.34991</cdr:x>
      <cdr:y>0.46393</cdr:y>
    </cdr:to>
    <cdr:sp macro="" textlink="'Q2 Response Data'!$M$43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B4BAE12A-70FB-4C09-BF7F-9C409383AC1C}"/>
            </a:ext>
          </a:extLst>
        </cdr:cNvPr>
        <cdr:cNvSpPr txBox="1"/>
      </cdr:nvSpPr>
      <cdr:spPr>
        <a:xfrm xmlns:a="http://schemas.openxmlformats.org/drawingml/2006/main">
          <a:off x="3648085" y="3071839"/>
          <a:ext cx="91444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9748DE8-A19C-41A8-BF7C-0E8DBE822C3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0.50038</cdr:x>
      <cdr:y>0.4318</cdr:y>
    </cdr:from>
    <cdr:to>
      <cdr:x>0.57051</cdr:x>
      <cdr:y>0.4733</cdr:y>
    </cdr:to>
    <cdr:sp macro="" textlink="'Q2 Response Data'!$M$46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7BE04B90-6229-4C2C-A2A2-57911A37E2C9}"/>
            </a:ext>
          </a:extLst>
        </cdr:cNvPr>
        <cdr:cNvSpPr txBox="1"/>
      </cdr:nvSpPr>
      <cdr:spPr>
        <a:xfrm xmlns:a="http://schemas.openxmlformats.org/drawingml/2006/main">
          <a:off x="6524564" y="3071839"/>
          <a:ext cx="914449" cy="295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32BCD3B-0D59-4110-BD78-F1A91D6AC9A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0.07013</cdr:x>
      <cdr:y>0.642</cdr:y>
    </cdr:from>
    <cdr:to>
      <cdr:x>0.10958</cdr:x>
      <cdr:y>0.67682</cdr:y>
    </cdr:to>
    <cdr:sp macro="" textlink="'Q2 Response Data'!$M$48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C85693D0-BA37-4714-B45C-D42D438CB315}"/>
            </a:ext>
          </a:extLst>
        </cdr:cNvPr>
        <cdr:cNvSpPr txBox="1"/>
      </cdr:nvSpPr>
      <cdr:spPr>
        <a:xfrm xmlns:a="http://schemas.openxmlformats.org/drawingml/2006/main">
          <a:off x="914386" y="4567209"/>
          <a:ext cx="514403" cy="247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1455B4-543F-4335-8A08-21126A32636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0.14318</cdr:x>
      <cdr:y>0.642</cdr:y>
    </cdr:from>
    <cdr:to>
      <cdr:x>0.18336</cdr:x>
      <cdr:y>0.67682</cdr:y>
    </cdr:to>
    <cdr:sp macro="" textlink="'Q2 Response Data'!$M$49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06B93E1C-AB56-4ACB-9EC5-685AE4580830}"/>
            </a:ext>
          </a:extLst>
        </cdr:cNvPr>
        <cdr:cNvSpPr txBox="1"/>
      </cdr:nvSpPr>
      <cdr:spPr>
        <a:xfrm xmlns:a="http://schemas.openxmlformats.org/drawingml/2006/main">
          <a:off x="1866910" y="4567209"/>
          <a:ext cx="523921" cy="247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CFB4E2E-6B6C-4E04-836A-CE4B54FDDA0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0.21696</cdr:x>
      <cdr:y>0.64736</cdr:y>
    </cdr:from>
    <cdr:to>
      <cdr:x>0.25494</cdr:x>
      <cdr:y>0.67815</cdr:y>
    </cdr:to>
    <cdr:sp macro="" textlink="'Q2 Response Data'!$M$50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ADAFA86F-090E-412B-96C9-58D7AFC530AF}"/>
            </a:ext>
          </a:extLst>
        </cdr:cNvPr>
        <cdr:cNvSpPr txBox="1"/>
      </cdr:nvSpPr>
      <cdr:spPr>
        <a:xfrm xmlns:a="http://schemas.openxmlformats.org/drawingml/2006/main">
          <a:off x="2828953" y="4605340"/>
          <a:ext cx="495235" cy="219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4A2759D-2454-42DF-8B0B-9964870D9B0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0.28928</cdr:x>
      <cdr:y>0.64468</cdr:y>
    </cdr:from>
    <cdr:to>
      <cdr:x>0.32726</cdr:x>
      <cdr:y>0.67949</cdr:y>
    </cdr:to>
    <cdr:sp macro="" textlink="'Q2 Response Data'!$M$51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E67FF7C1-DAE7-41F8-8EE0-58003AD565BA}"/>
            </a:ext>
          </a:extLst>
        </cdr:cNvPr>
        <cdr:cNvSpPr txBox="1"/>
      </cdr:nvSpPr>
      <cdr:spPr>
        <a:xfrm xmlns:a="http://schemas.openxmlformats.org/drawingml/2006/main">
          <a:off x="3771959" y="4586274"/>
          <a:ext cx="495234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91E6020-7BB9-424B-8185-5500B0C4338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0.42515</cdr:x>
      <cdr:y>0.64736</cdr:y>
    </cdr:from>
    <cdr:to>
      <cdr:x>0.4887</cdr:x>
      <cdr:y>0.68083</cdr:y>
    </cdr:to>
    <cdr:sp macro="" textlink="'Q2 Response Data'!$M$53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0B1FE439-C879-4CA5-A249-D163D34EB141}"/>
            </a:ext>
          </a:extLst>
        </cdr:cNvPr>
        <cdr:cNvSpPr txBox="1"/>
      </cdr:nvSpPr>
      <cdr:spPr>
        <a:xfrm xmlns:a="http://schemas.openxmlformats.org/drawingml/2006/main">
          <a:off x="5543614" y="4605340"/>
          <a:ext cx="828651" cy="23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7F2E22D-5112-402A-8BB3-362D21D8C8D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0.49965</cdr:x>
      <cdr:y>0.64468</cdr:y>
    </cdr:from>
    <cdr:to>
      <cdr:x>0.56394</cdr:x>
      <cdr:y>0.67949</cdr:y>
    </cdr:to>
    <cdr:sp macro="" textlink="'Q2 Response Data'!$M$54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79BFB2D5-2313-4373-9BCD-79575FE8678D}"/>
            </a:ext>
          </a:extLst>
        </cdr:cNvPr>
        <cdr:cNvSpPr txBox="1"/>
      </cdr:nvSpPr>
      <cdr:spPr>
        <a:xfrm xmlns:a="http://schemas.openxmlformats.org/drawingml/2006/main">
          <a:off x="6515045" y="4586274"/>
          <a:ext cx="838300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056F4E0-52AE-4773-83F8-8BCD9330A03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0.5727</cdr:x>
      <cdr:y>0.64334</cdr:y>
    </cdr:from>
    <cdr:to>
      <cdr:x>0.64283</cdr:x>
      <cdr:y>0.67815</cdr:y>
    </cdr:to>
    <cdr:sp macro="" textlink="'Q2 Response Data'!$M$55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764CFB94-5EC0-4D68-8774-FFC6699CF506}"/>
            </a:ext>
          </a:extLst>
        </cdr:cNvPr>
        <cdr:cNvSpPr txBox="1"/>
      </cdr:nvSpPr>
      <cdr:spPr>
        <a:xfrm xmlns:a="http://schemas.openxmlformats.org/drawingml/2006/main">
          <a:off x="7467570" y="4576741"/>
          <a:ext cx="914449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B24CA9C-9B16-420F-BA36-749C6D6B80D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0.42588</cdr:x>
      <cdr:y>0.43045</cdr:y>
    </cdr:from>
    <cdr:to>
      <cdr:x>0.48504</cdr:x>
      <cdr:y>0.46393</cdr:y>
    </cdr:to>
    <cdr:sp macro="" textlink="'Q2 Response Data'!$M$45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D68C6D04-298B-4969-8730-6374DF315C84}"/>
            </a:ext>
          </a:extLst>
        </cdr:cNvPr>
        <cdr:cNvSpPr txBox="1"/>
      </cdr:nvSpPr>
      <cdr:spPr>
        <a:xfrm xmlns:a="http://schemas.openxmlformats.org/drawingml/2006/main">
          <a:off x="5553133" y="3062258"/>
          <a:ext cx="771408" cy="238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E6B53F9-C426-4433-A0FB-B07772CFFA3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0.00082</cdr:x>
      <cdr:y>0.94596</cdr:y>
    </cdr:from>
    <cdr:to>
      <cdr:x>0.25396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1B4D561-59A3-4915-AB5A-F91FC6943B42}"/>
            </a:ext>
          </a:extLst>
        </cdr:cNvPr>
        <cdr:cNvSpPr txBox="1"/>
      </cdr:nvSpPr>
      <cdr:spPr>
        <a:xfrm xmlns:a="http://schemas.openxmlformats.org/drawingml/2006/main">
          <a:off x="7143" y="4072644"/>
          <a:ext cx="2207419" cy="23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*Other = Administrative Law Sector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0.93744</cdr:y>
    </cdr:from>
    <cdr:to>
      <cdr:x>0.54495</cdr:x>
      <cdr:y>0.99106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A8FC23-1844-4206-B236-B9D0A52E7A90}"/>
            </a:ext>
          </a:extLst>
        </cdr:cNvPr>
        <cdr:cNvSpPr txBox="1"/>
      </cdr:nvSpPr>
      <cdr:spPr>
        <a:xfrm xmlns:a="http://schemas.openxmlformats.org/drawingml/2006/main">
          <a:off x="0" y="4995863"/>
          <a:ext cx="5600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*Two attorneys</a:t>
          </a:r>
          <a:r>
            <a:rPr lang="en-US" sz="1100" baseline="0"/>
            <a:t> attended the general forum but did not participate in small group discussions.</a:t>
          </a:r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0.00414</cdr:x>
      <cdr:y>0.91061</cdr:y>
    </cdr:from>
    <cdr:to>
      <cdr:x>0.45585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4860F7-3546-4ED0-9FD1-A53D8F15C3E8}"/>
            </a:ext>
          </a:extLst>
        </cdr:cNvPr>
        <cdr:cNvSpPr txBox="1"/>
      </cdr:nvSpPr>
      <cdr:spPr>
        <a:xfrm xmlns:a="http://schemas.openxmlformats.org/drawingml/2006/main">
          <a:off x="54978" y="4657725"/>
          <a:ext cx="5993399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 *Two Attorneys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participated in the general forum but not in small group discussions.</a:t>
          </a: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**Participants in these groups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contributed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the general forum, but not small group discussions.</a:t>
          </a:r>
          <a:endParaRPr lang="en-U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20</xdr:row>
      <xdr:rowOff>9525</xdr:rowOff>
    </xdr:from>
    <xdr:to>
      <xdr:col>3</xdr:col>
      <xdr:colOff>390525</xdr:colOff>
      <xdr:row>50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02EE82-9E48-4615-A441-28D816DB8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133347</xdr:colOff>
      <xdr:row>101</xdr:row>
      <xdr:rowOff>95250</xdr:rowOff>
    </xdr:from>
    <xdr:to>
      <xdr:col>4</xdr:col>
      <xdr:colOff>1704974</xdr:colOff>
      <xdr:row>128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B21D79-3DDE-4697-84A4-C43A75F9D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68</xdr:row>
      <xdr:rowOff>23812</xdr:rowOff>
    </xdr:from>
    <xdr:to>
      <xdr:col>3</xdr:col>
      <xdr:colOff>1400175</xdr:colOff>
      <xdr:row>96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C44F2D-A398-45FC-BD4B-EDE7D9727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0.00093</cdr:x>
      <cdr:y>0.94923</cdr:y>
    </cdr:from>
    <cdr:to>
      <cdr:x>0.50093</cdr:x>
      <cdr:y>0.99538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1FECB7-C505-4D94-95CD-3A9F8B6C9266}"/>
            </a:ext>
          </a:extLst>
        </cdr:cNvPr>
        <cdr:cNvSpPr txBox="1"/>
      </cdr:nvSpPr>
      <cdr:spPr>
        <a:xfrm xmlns:a="http://schemas.openxmlformats.org/drawingml/2006/main">
          <a:off x="9525" y="5876925"/>
          <a:ext cx="5143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**Participants contributed</a:t>
          </a:r>
          <a:r>
            <a:rPr lang="en-US" sz="1100" baseline="0"/>
            <a:t> to the larger Forum Panel, but not small group discussions.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0.00414</cdr:x>
      <cdr:y>0.91061</cdr:y>
    </cdr:from>
    <cdr:to>
      <cdr:x>0.45585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4860F7-3546-4ED0-9FD1-A53D8F15C3E8}"/>
            </a:ext>
          </a:extLst>
        </cdr:cNvPr>
        <cdr:cNvSpPr txBox="1"/>
      </cdr:nvSpPr>
      <cdr:spPr>
        <a:xfrm xmlns:a="http://schemas.openxmlformats.org/drawingml/2006/main">
          <a:off x="54978" y="4657725"/>
          <a:ext cx="5993399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 *Two Attorneys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participated in the general forum but not in small group discussions.</a:t>
          </a: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**Participants in these groups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contributed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the general forum, but not small group discussions.</a:t>
          </a:r>
          <a:endParaRPr lang="en-US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0.93744</cdr:y>
    </cdr:from>
    <cdr:to>
      <cdr:x>0.54495</cdr:x>
      <cdr:y>0.99106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A8FC23-1844-4206-B236-B9D0A52E7A90}"/>
            </a:ext>
          </a:extLst>
        </cdr:cNvPr>
        <cdr:cNvSpPr txBox="1"/>
      </cdr:nvSpPr>
      <cdr:spPr>
        <a:xfrm xmlns:a="http://schemas.openxmlformats.org/drawingml/2006/main">
          <a:off x="0" y="4995863"/>
          <a:ext cx="5600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*Two attorneys</a:t>
          </a:r>
          <a:r>
            <a:rPr lang="en-US" sz="1100" baseline="0"/>
            <a:t> attended the general forum but did not participate in small group discussions.</a:t>
          </a:r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171452</xdr:colOff>
      <xdr:row>58</xdr:row>
      <xdr:rowOff>100011</xdr:rowOff>
    </xdr:from>
    <xdr:to>
      <xdr:col>12</xdr:col>
      <xdr:colOff>66296</xdr:colOff>
      <xdr:row>95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9FFDE9-93F1-49E7-8506-B760BDC41CF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180975</xdr:colOff>
      <xdr:row>97</xdr:row>
      <xdr:rowOff>42862</xdr:rowOff>
    </xdr:from>
    <xdr:to>
      <xdr:col>12</xdr:col>
      <xdr:colOff>75819</xdr:colOff>
      <xdr:row>134</xdr:row>
      <xdr:rowOff>108394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D9339E-B50B-43B5-AC1A-4788BF5E03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0.63225</cdr:x>
      <cdr:y>0.6209</cdr:y>
    </cdr:from>
    <cdr:to>
      <cdr:x>0.73121</cdr:x>
      <cdr:y>0.70128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31F5C82-4273-4979-90EF-6B65417E295E}"/>
            </a:ext>
          </a:extLst>
        </cdr:cNvPr>
        <cdr:cNvSpPr txBox="1"/>
      </cdr:nvSpPr>
      <cdr:spPr>
        <a:xfrm xmlns:a="http://schemas.openxmlformats.org/drawingml/2006/main">
          <a:off x="8244185" y="4414838"/>
          <a:ext cx="1290374" cy="5715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Biracial/Multiracial</a:t>
          </a:r>
        </a:p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0.62784</cdr:x>
      <cdr:y>0.38759</cdr:y>
    </cdr:from>
    <cdr:to>
      <cdr:x>0.75751</cdr:x>
      <cdr:y>0.46684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3E33581-A338-48AC-82EB-F63BA8004E21}"/>
            </a:ext>
          </a:extLst>
        </cdr:cNvPr>
        <cdr:cNvSpPr txBox="1"/>
      </cdr:nvSpPr>
      <cdr:spPr>
        <a:xfrm xmlns:a="http://schemas.openxmlformats.org/drawingml/2006/main">
          <a:off x="8186570" y="2755931"/>
          <a:ext cx="1690853" cy="5635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Black/African American/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African Descent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0.63343</cdr:x>
      <cdr:y>0.17594</cdr:y>
    </cdr:from>
    <cdr:to>
      <cdr:x>0.74948</cdr:x>
      <cdr:y>0.25653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E076E3C-F105-4732-8B41-D7500D43A431}"/>
            </a:ext>
          </a:extLst>
        </cdr:cNvPr>
        <cdr:cNvSpPr txBox="1"/>
      </cdr:nvSpPr>
      <cdr:spPr>
        <a:xfrm xmlns:a="http://schemas.openxmlformats.org/drawingml/2006/main">
          <a:off x="8259487" y="1251003"/>
          <a:ext cx="1513215" cy="573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Asian/Asian American</a:t>
          </a:r>
        </a:p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0.08089</cdr:x>
      <cdr:y>0.80174</cdr:y>
    </cdr:from>
    <cdr:to>
      <cdr:x>0.14351</cdr:x>
      <cdr:y>0.93034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9A4D877A-BC39-43F9-AAD6-56E9DA782EEF}"/>
            </a:ext>
          </a:extLst>
        </cdr:cNvPr>
        <cdr:cNvSpPr txBox="1"/>
      </cdr:nvSpPr>
      <cdr:spPr>
        <a:xfrm xmlns:a="http://schemas.openxmlformats.org/drawingml/2006/main">
          <a:off x="1181101" y="57007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0.04335</cdr:x>
      <cdr:y>0.71054</cdr:y>
    </cdr:from>
    <cdr:to>
      <cdr:x>0.07831</cdr:x>
      <cdr:y>0.99196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FA589C3B-4459-4E6E-998C-032F7944E16A}"/>
            </a:ext>
          </a:extLst>
        </cdr:cNvPr>
        <cdr:cNvSpPr txBox="1"/>
      </cdr:nvSpPr>
      <cdr:spPr>
        <a:xfrm xmlns:a="http://schemas.openxmlformats.org/drawingml/2006/main" rot="18170384">
          <a:off x="-207282" y="5824830"/>
          <a:ext cx="2001013" cy="45585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Perpetuates unfair stereotypes when exercising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discretion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0.12323</cdr:x>
      <cdr:y>0.70563</cdr:y>
    </cdr:from>
    <cdr:to>
      <cdr:x>0.15377</cdr:x>
      <cdr:y>0.92433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61BDC3A5-6F5E-4602-98F7-7FB1D6318EEA}"/>
            </a:ext>
          </a:extLst>
        </cdr:cNvPr>
        <cdr:cNvSpPr txBox="1"/>
      </cdr:nvSpPr>
      <cdr:spPr>
        <a:xfrm xmlns:a="http://schemas.openxmlformats.org/drawingml/2006/main" rot="18170384">
          <a:off x="1028460" y="5595729"/>
          <a:ext cx="1555047" cy="3982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Attributes more esteem to other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0.18106</cdr:x>
      <cdr:y>0.67242</cdr:y>
    </cdr:from>
    <cdr:to>
      <cdr:x>0.2169</cdr:x>
      <cdr:y>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1BDC3A5-6F5E-4602-98F7-7FB1D6318EEA}"/>
            </a:ext>
          </a:extLst>
        </cdr:cNvPr>
        <cdr:cNvSpPr txBox="1"/>
      </cdr:nvSpPr>
      <cdr:spPr>
        <a:xfrm xmlns:a="http://schemas.openxmlformats.org/drawingml/2006/main" rot="18170384">
          <a:off x="1429976" y="5771536"/>
          <a:ext cx="2329229" cy="4673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solidFill>
                <a:schemeClr val="bg2">
                  <a:lumMod val="50000"/>
                </a:schemeClr>
              </a:solidFill>
            </a:rPr>
            <a:t>Seems to have</a:t>
          </a:r>
          <a:r>
            <a:rPr lang="en-US" sz="1050" baseline="0">
              <a:solidFill>
                <a:schemeClr val="bg2">
                  <a:lumMod val="50000"/>
                </a:schemeClr>
              </a:solidFill>
            </a:rPr>
            <a:t> a pre-determined narrative about me/client of color</a:t>
          </a:r>
          <a:endParaRPr lang="en-US" sz="105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0.26328</cdr:x>
      <cdr:y>0.68581</cdr:y>
    </cdr:from>
    <cdr:to>
      <cdr:x>0.29673</cdr:x>
      <cdr:y>0.92364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A25FF21B-15C1-4717-8F15-6D783823135D}"/>
            </a:ext>
          </a:extLst>
        </cdr:cNvPr>
        <cdr:cNvSpPr txBox="1"/>
      </cdr:nvSpPr>
      <cdr:spPr>
        <a:xfrm xmlns:a="http://schemas.openxmlformats.org/drawingml/2006/main" rot="18170384">
          <a:off x="2805595" y="5503819"/>
          <a:ext cx="1691069" cy="4361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Applies a double standard in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extending credibility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0.408</cdr:x>
      <cdr:y>0.70578</cdr:y>
    </cdr:from>
    <cdr:to>
      <cdr:x>0.42735</cdr:x>
      <cdr:y>0.94361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FA71A45-3214-438C-8167-609806FF0AD8}"/>
            </a:ext>
          </a:extLst>
        </cdr:cNvPr>
        <cdr:cNvSpPr txBox="1"/>
      </cdr:nvSpPr>
      <cdr:spPr>
        <a:xfrm xmlns:a="http://schemas.openxmlformats.org/drawingml/2006/main" rot="18170384">
          <a:off x="4600708" y="5737743"/>
          <a:ext cx="1691069" cy="2523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Treats me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with respect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0.47483</cdr:x>
      <cdr:y>0.7211</cdr:y>
    </cdr:from>
    <cdr:to>
      <cdr:x>0.50313</cdr:x>
      <cdr:y>0.95893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B36FACA-C7B4-4A6F-816B-D6C5462CD857}"/>
            </a:ext>
          </a:extLst>
        </cdr:cNvPr>
        <cdr:cNvSpPr txBox="1"/>
      </cdr:nvSpPr>
      <cdr:spPr>
        <a:xfrm xmlns:a="http://schemas.openxmlformats.org/drawingml/2006/main" rot="18170384">
          <a:off x="5530392" y="5788327"/>
          <a:ext cx="1691070" cy="36901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Is patient with me when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I advocate for my client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0.55079</cdr:x>
      <cdr:y>0.72399</cdr:y>
    </cdr:from>
    <cdr:to>
      <cdr:x>0.5791</cdr:x>
      <cdr:y>0.93156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8B36FACA-C7B4-4A6F-816B-D6C5462CD857}"/>
            </a:ext>
          </a:extLst>
        </cdr:cNvPr>
        <cdr:cNvSpPr txBox="1"/>
      </cdr:nvSpPr>
      <cdr:spPr>
        <a:xfrm xmlns:a="http://schemas.openxmlformats.org/drawingml/2006/main" rot="18170384">
          <a:off x="6628507" y="5701281"/>
          <a:ext cx="1475908" cy="3691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Maintains impartiality, recognizes bias</a:t>
          </a:r>
        </a:p>
      </cdr:txBody>
    </cdr:sp>
  </cdr:relSizeAnchor>
  <cdr:relSizeAnchor xmlns:cdr="http://schemas.openxmlformats.org/drawingml/2006/chartDrawing">
    <cdr:from>
      <cdr:x>0.79412</cdr:x>
      <cdr:y>0.07167</cdr:y>
    </cdr:from>
    <cdr:to>
      <cdr:x>0.83857</cdr:x>
      <cdr:y>0.15472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90182AFD-5E08-4D65-A88E-FBC104561AF0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354804" y="509633"/>
          <a:ext cx="579599" cy="59052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0.76487</cdr:x>
      <cdr:y>0.02746</cdr:y>
    </cdr:from>
    <cdr:to>
      <cdr:x>0.94086</cdr:x>
      <cdr:y>0.06765</cdr:y>
    </cdr:to>
    <cdr:sp macro="" textlink="">
      <cdr:nvSpPr>
        <cdr:cNvPr id="21" name="TextBox 20">
          <a:extLst xmlns:a="http://schemas.openxmlformats.org/drawingml/2006/main">
            <a:ext uri="{FF2B5EF4-FFF2-40B4-BE49-F238E27FC236}">
              <a16:creationId xmlns:a16="http://schemas.microsoft.com/office/drawing/2014/main" id="{C68B73E5-B094-49B5-808C-31617D3DEA97}"/>
            </a:ext>
          </a:extLst>
        </cdr:cNvPr>
        <cdr:cNvSpPr txBox="1"/>
      </cdr:nvSpPr>
      <cdr:spPr>
        <a:xfrm xmlns:a="http://schemas.openxmlformats.org/drawingml/2006/main">
          <a:off x="9973402" y="195252"/>
          <a:ext cx="2294796" cy="285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2">
                  <a:lumMod val="50000"/>
                </a:schemeClr>
              </a:solidFill>
            </a:rPr>
            <a:t>Group</a:t>
          </a:r>
          <a:r>
            <a:rPr lang="en-US" sz="1200" b="1" baseline="0">
              <a:solidFill>
                <a:schemeClr val="bg2">
                  <a:lumMod val="50000"/>
                </a:schemeClr>
              </a:solidFill>
            </a:rPr>
            <a:t> </a:t>
          </a:r>
          <a:r>
            <a:rPr lang="en-US" sz="1200" b="1">
              <a:solidFill>
                <a:schemeClr val="bg2">
                  <a:lumMod val="50000"/>
                </a:schemeClr>
              </a:solidFill>
            </a:rPr>
            <a:t>Response Average*</a:t>
          </a:r>
        </a:p>
      </cdr:txBody>
    </cdr:sp>
  </cdr:relSizeAnchor>
  <cdr:relSizeAnchor xmlns:cdr="http://schemas.openxmlformats.org/drawingml/2006/chartDrawing">
    <cdr:from>
      <cdr:x>0.76114</cdr:x>
      <cdr:y>0.85935</cdr:y>
    </cdr:from>
    <cdr:to>
      <cdr:x>0.99343</cdr:x>
      <cdr:y>0.96249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D0443781-A232-433A-A578-F26F5F59F688}"/>
            </a:ext>
          </a:extLst>
        </cdr:cNvPr>
        <cdr:cNvSpPr txBox="1"/>
      </cdr:nvSpPr>
      <cdr:spPr>
        <a:xfrm xmlns:a="http://schemas.openxmlformats.org/drawingml/2006/main">
          <a:off x="9924754" y="6110305"/>
          <a:ext cx="3028909" cy="73336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1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"Never" with a value of 1 to "Very Often" with a value of 5, divided by number of responses.</a:t>
          </a:r>
          <a:endParaRPr lang="en-US" sz="1000">
            <a:solidFill>
              <a:schemeClr val="bg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0.77169</cdr:x>
      <cdr:y>0.65684</cdr:y>
    </cdr:from>
    <cdr:to>
      <cdr:x>0.87144</cdr:x>
      <cdr:y>0.84326</cdr:y>
    </cdr:to>
    <cdr:sp macro="" textlink="">
      <cdr:nvSpPr>
        <cdr:cNvPr id="23" name="Oval 22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062331" y="4670434"/>
          <a:ext cx="1300675" cy="132552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0.78189</cdr:x>
      <cdr:y>0.31011</cdr:y>
    </cdr:from>
    <cdr:to>
      <cdr:x>0.85975</cdr:x>
      <cdr:y>0.45211</cdr:y>
    </cdr:to>
    <cdr:sp macro="" textlink="">
      <cdr:nvSpPr>
        <cdr:cNvPr id="24" name="Oval 23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195333" y="2205040"/>
          <a:ext cx="1015243" cy="1009679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0.78797</cdr:x>
      <cdr:y>0.17482</cdr:y>
    </cdr:from>
    <cdr:to>
      <cdr:x>0.85099</cdr:x>
      <cdr:y>0.28868</cdr:y>
    </cdr:to>
    <cdr:sp macro="" textlink="">
      <cdr:nvSpPr>
        <cdr:cNvPr id="25" name="Oval 24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274612" y="1243072"/>
          <a:ext cx="821739" cy="809592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0.77657</cdr:x>
      <cdr:y>0.47488</cdr:y>
    </cdr:from>
    <cdr:to>
      <cdr:x>0.8656</cdr:x>
      <cdr:y>0.63697</cdr:y>
    </cdr:to>
    <cdr:sp macro="" textlink="">
      <cdr:nvSpPr>
        <cdr:cNvPr id="26" name="Oval 25">
          <a:extLst xmlns:a="http://schemas.openxmlformats.org/drawingml/2006/main">
            <a:ext uri="{FF2B5EF4-FFF2-40B4-BE49-F238E27FC236}">
              <a16:creationId xmlns:a16="http://schemas.microsoft.com/office/drawing/2014/main" id="{1BB3109C-5629-4FAE-A1E9-5F9F4E0C836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125963" y="3376623"/>
          <a:ext cx="1160893" cy="1152527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0.84106</cdr:x>
      <cdr:y>0.09176</cdr:y>
    </cdr:from>
    <cdr:to>
      <cdr:x>0.8789</cdr:x>
      <cdr:y>0.12794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D90A7F97-26F1-4708-8907-7F030E088CE6}"/>
            </a:ext>
          </a:extLst>
        </cdr:cNvPr>
        <cdr:cNvSpPr txBox="1"/>
      </cdr:nvSpPr>
      <cdr:spPr>
        <a:xfrm xmlns:a="http://schemas.openxmlformats.org/drawingml/2006/main">
          <a:off x="10966852" y="652487"/>
          <a:ext cx="49340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0.85245</cdr:x>
      <cdr:y>0.20942</cdr:y>
    </cdr:from>
    <cdr:to>
      <cdr:x>0.89028</cdr:x>
      <cdr:y>0.24559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115370" y="1489098"/>
          <a:ext cx="493278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0.86166</cdr:x>
      <cdr:y>0.3608</cdr:y>
    </cdr:from>
    <cdr:to>
      <cdr:x>0.91558</cdr:x>
      <cdr:y>0.39696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235462" y="2565402"/>
          <a:ext cx="703082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0.86599</cdr:x>
      <cdr:y>0.5336</cdr:y>
    </cdr:from>
    <cdr:to>
      <cdr:x>0.90383</cdr:x>
      <cdr:y>0.56977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291923" y="3794152"/>
          <a:ext cx="493408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0.87129</cdr:x>
      <cdr:y>0.7265</cdr:y>
    </cdr:from>
    <cdr:to>
      <cdr:x>0.9328</cdr:x>
      <cdr:y>0.76268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5B45E904-56B0-494D-BC80-411E57A02B91}"/>
            </a:ext>
          </a:extLst>
        </cdr:cNvPr>
        <cdr:cNvSpPr txBox="1"/>
      </cdr:nvSpPr>
      <cdr:spPr>
        <a:xfrm xmlns:a="http://schemas.openxmlformats.org/drawingml/2006/main">
          <a:off x="11361031" y="5165751"/>
          <a:ext cx="802050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0.14756</cdr:x>
      <cdr:y>0.07301</cdr:y>
    </cdr:from>
    <cdr:to>
      <cdr:x>0.25858</cdr:x>
      <cdr:y>0.10918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61EE8D6B-53D0-4DBC-9B7B-10EDE1137F9A}"/>
            </a:ext>
          </a:extLst>
        </cdr:cNvPr>
        <cdr:cNvSpPr txBox="1"/>
      </cdr:nvSpPr>
      <cdr:spPr>
        <a:xfrm xmlns:a="http://schemas.openxmlformats.org/drawingml/2006/main">
          <a:off x="1924048" y="519132"/>
          <a:ext cx="1447641" cy="2571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0.46973</cdr:x>
      <cdr:y>0.07144</cdr:y>
    </cdr:from>
    <cdr:to>
      <cdr:x>0.56823</cdr:x>
      <cdr:y>0.10761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5D58541F-B3DB-4C7F-878D-D5D3F60706D9}"/>
            </a:ext>
          </a:extLst>
        </cdr:cNvPr>
        <cdr:cNvSpPr txBox="1"/>
      </cdr:nvSpPr>
      <cdr:spPr>
        <a:xfrm xmlns:a="http://schemas.openxmlformats.org/drawingml/2006/main">
          <a:off x="6124938" y="507972"/>
          <a:ext cx="1284376" cy="2571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0.76114</cdr:x>
      <cdr:y>0.01942</cdr:y>
    </cdr:from>
    <cdr:to>
      <cdr:x>0.98831</cdr:x>
      <cdr:y>0.98259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D84F8E5-2CAA-4952-B02F-F8C2DA9EA660}"/>
            </a:ext>
          </a:extLst>
        </cdr:cNvPr>
        <cdr:cNvSpPr/>
      </cdr:nvSpPr>
      <cdr:spPr>
        <a:xfrm xmlns:a="http://schemas.openxmlformats.org/drawingml/2006/main">
          <a:off x="9925049" y="138114"/>
          <a:ext cx="2962275" cy="684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2">
              <a:lumMod val="9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0.77064</cdr:x>
      <cdr:y>0.85666</cdr:y>
    </cdr:from>
    <cdr:to>
      <cdr:x>0.97663</cdr:x>
      <cdr:y>0.858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FE3303A0-40A2-4CCA-89C8-EF5A1F8FE1DF}"/>
            </a:ext>
          </a:extLst>
        </cdr:cNvPr>
        <cdr:cNvCxnSpPr/>
      </cdr:nvCxnSpPr>
      <cdr:spPr>
        <a:xfrm xmlns:a="http://schemas.openxmlformats.org/drawingml/2006/main">
          <a:off x="10048640" y="6091237"/>
          <a:ext cx="2685975" cy="95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0.09204</cdr:x>
      <cdr:y>0.24581</cdr:y>
    </cdr:from>
    <cdr:to>
      <cdr:x>0.16217</cdr:x>
      <cdr:y>0.27528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D05CB21-B349-4C99-B7EA-DF7E90BF21B6}"/>
            </a:ext>
          </a:extLst>
        </cdr:cNvPr>
        <cdr:cNvSpPr txBox="1"/>
      </cdr:nvSpPr>
      <cdr:spPr>
        <a:xfrm xmlns:a="http://schemas.openxmlformats.org/drawingml/2006/main">
          <a:off x="1200148" y="1747839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0.06282</cdr:x>
      <cdr:y>0.21902</cdr:y>
    </cdr:from>
    <cdr:to>
      <cdr:x>0.13295</cdr:x>
      <cdr:y>0.25653</cdr:y>
    </cdr:to>
    <cdr:sp macro="" textlink="'Q2 Response Data'!$M$3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C22E5A06-2793-48B4-B326-6FBF55292C37}"/>
            </a:ext>
          </a:extLst>
        </cdr:cNvPr>
        <cdr:cNvSpPr txBox="1"/>
      </cdr:nvSpPr>
      <cdr:spPr>
        <a:xfrm xmlns:a="http://schemas.openxmlformats.org/drawingml/2006/main">
          <a:off x="819092" y="1557323"/>
          <a:ext cx="914450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5D09D26-43CE-4F55-9593-8B0DBF2485E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0.13466</cdr:x>
      <cdr:y>0.22148</cdr:y>
    </cdr:from>
    <cdr:to>
      <cdr:x>0.20479</cdr:x>
      <cdr:y>0.25899</cdr:y>
    </cdr:to>
    <cdr:sp macro="" textlink="'Q2 Response Data'!$M$4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62B7F4AE-1E79-47B8-A500-0854F754BDFE}"/>
            </a:ext>
          </a:extLst>
        </cdr:cNvPr>
        <cdr:cNvSpPr txBox="1"/>
      </cdr:nvSpPr>
      <cdr:spPr>
        <a:xfrm xmlns:a="http://schemas.openxmlformats.org/drawingml/2006/main">
          <a:off x="1755839" y="1574814"/>
          <a:ext cx="914449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724373F-05A6-42ED-AF6A-8E1F0DDF2E7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0.20527</cdr:x>
      <cdr:y>0.21634</cdr:y>
    </cdr:from>
    <cdr:to>
      <cdr:x>0.27539</cdr:x>
      <cdr:y>0.25117</cdr:y>
    </cdr:to>
    <cdr:sp macro="" textlink="'Q2 Response Data'!$M$5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D8EA43A9-2AB7-4856-B438-96C7B8128D7B}"/>
            </a:ext>
          </a:extLst>
        </cdr:cNvPr>
        <cdr:cNvSpPr txBox="1"/>
      </cdr:nvSpPr>
      <cdr:spPr>
        <a:xfrm xmlns:a="http://schemas.openxmlformats.org/drawingml/2006/main">
          <a:off x="2676547" y="1538273"/>
          <a:ext cx="914319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F262E92-9C2A-4984-9B43-92823632BF5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0.27612</cdr:x>
      <cdr:y>0.21634</cdr:y>
    </cdr:from>
    <cdr:to>
      <cdr:x>0.33675</cdr:x>
      <cdr:y>0.24983</cdr:y>
    </cdr:to>
    <cdr:sp macro="" textlink="'Q2 Response Data'!$M$6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AC44502E-13F6-4FAF-8012-78F45D5AFC33}"/>
            </a:ext>
          </a:extLst>
        </cdr:cNvPr>
        <cdr:cNvSpPr txBox="1"/>
      </cdr:nvSpPr>
      <cdr:spPr>
        <a:xfrm xmlns:a="http://schemas.openxmlformats.org/drawingml/2006/main">
          <a:off x="3600385" y="1538276"/>
          <a:ext cx="790575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1806376-9439-4C1C-8503-49CC6076DF3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0.41711</cdr:x>
      <cdr:y>0.21768</cdr:y>
    </cdr:from>
    <cdr:to>
      <cdr:x>0.47993</cdr:x>
      <cdr:y>0.24581</cdr:y>
    </cdr:to>
    <cdr:sp macro="" textlink="'Q2 Response Data'!$M$8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FE8DB62C-C072-49AB-B4D4-6B3912608DBE}"/>
            </a:ext>
          </a:extLst>
        </cdr:cNvPr>
        <cdr:cNvSpPr txBox="1"/>
      </cdr:nvSpPr>
      <cdr:spPr>
        <a:xfrm xmlns:a="http://schemas.openxmlformats.org/drawingml/2006/main">
          <a:off x="5438802" y="1547795"/>
          <a:ext cx="819131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5D46F26-E235-4875-9673-1AC9F1037C3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0.55809</cdr:x>
      <cdr:y>0.21768</cdr:y>
    </cdr:from>
    <cdr:to>
      <cdr:x>0.62968</cdr:x>
      <cdr:y>0.24983</cdr:y>
    </cdr:to>
    <cdr:sp macro="" textlink="'Q2 Response Data'!$M$10">
      <cdr:nvSpPr>
        <cdr:cNvPr id="35" name="TextBox 34">
          <a:extLst xmlns:a="http://schemas.openxmlformats.org/drawingml/2006/main">
            <a:ext uri="{FF2B5EF4-FFF2-40B4-BE49-F238E27FC236}">
              <a16:creationId xmlns:a16="http://schemas.microsoft.com/office/drawing/2014/main" id="{A60DDF90-F145-41E9-BDE7-CB4A9010B954}"/>
            </a:ext>
          </a:extLst>
        </cdr:cNvPr>
        <cdr:cNvSpPr txBox="1"/>
      </cdr:nvSpPr>
      <cdr:spPr>
        <a:xfrm xmlns:a="http://schemas.openxmlformats.org/drawingml/2006/main">
          <a:off x="7277076" y="1547795"/>
          <a:ext cx="9334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3387DE4-7A02-44CD-A8D1-BB7A8252989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0.06282</cdr:x>
      <cdr:y>0.44139</cdr:y>
    </cdr:from>
    <cdr:to>
      <cdr:x>0.13222</cdr:x>
      <cdr:y>0.4789</cdr:y>
    </cdr:to>
    <cdr:sp macro="" textlink="'Q2 Response Data'!$M$11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2DBCEEBF-3B77-4606-8555-365ED268D149}"/>
            </a:ext>
          </a:extLst>
        </cdr:cNvPr>
        <cdr:cNvSpPr txBox="1"/>
      </cdr:nvSpPr>
      <cdr:spPr>
        <a:xfrm xmlns:a="http://schemas.openxmlformats.org/drawingml/2006/main">
          <a:off x="819092" y="3138474"/>
          <a:ext cx="904931" cy="2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F4CA18A-7AD0-4104-A6F0-3465BC83FAA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0.13441</cdr:x>
      <cdr:y>0.43871</cdr:y>
    </cdr:from>
    <cdr:to>
      <cdr:x>0.20454</cdr:x>
      <cdr:y>0.47086</cdr:y>
    </cdr:to>
    <cdr:sp macro="" textlink="'Q2 Response Data'!$M$12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5FDE3C39-E09C-40CB-B02E-9E92A8E1B3A6}"/>
            </a:ext>
          </a:extLst>
        </cdr:cNvPr>
        <cdr:cNvSpPr txBox="1"/>
      </cdr:nvSpPr>
      <cdr:spPr>
        <a:xfrm xmlns:a="http://schemas.openxmlformats.org/drawingml/2006/main">
          <a:off x="1752579" y="3119419"/>
          <a:ext cx="914449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76C8060-2CDF-4D27-9CD6-E7FCA4CE4B5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0.20454</cdr:x>
      <cdr:y>0.44005</cdr:y>
    </cdr:from>
    <cdr:to>
      <cdr:x>0.27466</cdr:x>
      <cdr:y>0.47622</cdr:y>
    </cdr:to>
    <cdr:sp macro="" textlink="'Q2 Response Data'!$M$13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DD3A8A7D-6105-4A37-A0F4-BC02CD2B7659}"/>
            </a:ext>
          </a:extLst>
        </cdr:cNvPr>
        <cdr:cNvSpPr txBox="1"/>
      </cdr:nvSpPr>
      <cdr:spPr>
        <a:xfrm xmlns:a="http://schemas.openxmlformats.org/drawingml/2006/main">
          <a:off x="2667022" y="3128947"/>
          <a:ext cx="914319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A0E9A8D-B7C0-4925-833E-7A7EEBA0E78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0.27539</cdr:x>
      <cdr:y>0.43871</cdr:y>
    </cdr:from>
    <cdr:to>
      <cdr:x>0.34552</cdr:x>
      <cdr:y>0.47354</cdr:y>
    </cdr:to>
    <cdr:sp macro="" textlink="'Q2 Response Data'!$M$14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EDA5B763-AC60-44A9-81F9-4342BB129CFF}"/>
            </a:ext>
          </a:extLst>
        </cdr:cNvPr>
        <cdr:cNvSpPr txBox="1"/>
      </cdr:nvSpPr>
      <cdr:spPr>
        <a:xfrm xmlns:a="http://schemas.openxmlformats.org/drawingml/2006/main">
          <a:off x="3590866" y="3119419"/>
          <a:ext cx="914449" cy="24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A9392C8-1D85-40B3-93E7-32FDBB3D72D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0.41638</cdr:x>
      <cdr:y>0.43871</cdr:y>
    </cdr:from>
    <cdr:to>
      <cdr:x>0.48943</cdr:x>
      <cdr:y>0.4722</cdr:y>
    </cdr:to>
    <cdr:sp macro="" textlink="'Q2 Response Data'!$M$16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718807AF-E463-4BAA-9499-A6502BE0DFCB}"/>
            </a:ext>
          </a:extLst>
        </cdr:cNvPr>
        <cdr:cNvSpPr txBox="1"/>
      </cdr:nvSpPr>
      <cdr:spPr>
        <a:xfrm xmlns:a="http://schemas.openxmlformats.org/drawingml/2006/main">
          <a:off x="5429283" y="3119410"/>
          <a:ext cx="952524" cy="2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EDF0538-FAC0-44B1-AD4F-700694AE63E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0.48723</cdr:x>
      <cdr:y>0.43603</cdr:y>
    </cdr:from>
    <cdr:to>
      <cdr:x>0.55736</cdr:x>
      <cdr:y>0.4722</cdr:y>
    </cdr:to>
    <cdr:sp macro="" textlink="'Q2 Response Data'!$M$17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1DE831FB-827F-43A5-8D06-07D8204CB2A9}"/>
            </a:ext>
          </a:extLst>
        </cdr:cNvPr>
        <cdr:cNvSpPr txBox="1"/>
      </cdr:nvSpPr>
      <cdr:spPr>
        <a:xfrm xmlns:a="http://schemas.openxmlformats.org/drawingml/2006/main">
          <a:off x="6353114" y="3100363"/>
          <a:ext cx="914449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DA82D2D-7CB6-4DDF-A7D5-7BB5BE643BD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0.55736</cdr:x>
      <cdr:y>0.43871</cdr:y>
    </cdr:from>
    <cdr:to>
      <cdr:x>0.62749</cdr:x>
      <cdr:y>0.47086</cdr:y>
    </cdr:to>
    <cdr:sp macro="" textlink="'Q2 Response Data'!$M$18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2C4CFB04-ACBC-4F86-B1AB-74722503E441}"/>
            </a:ext>
          </a:extLst>
        </cdr:cNvPr>
        <cdr:cNvSpPr txBox="1"/>
      </cdr:nvSpPr>
      <cdr:spPr>
        <a:xfrm xmlns:a="http://schemas.openxmlformats.org/drawingml/2006/main">
          <a:off x="7267563" y="3119413"/>
          <a:ext cx="91445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93844F-E297-4F5E-8F76-1952D876BAF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0.06356</cdr:x>
      <cdr:y>0.66242</cdr:y>
    </cdr:from>
    <cdr:to>
      <cdr:x>0.13368</cdr:x>
      <cdr:y>0.69457</cdr:y>
    </cdr:to>
    <cdr:sp macro="" textlink="'Q2 Response Data'!$M$19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32F158E4-FDA7-4FEC-8B7C-169D6C184243}"/>
            </a:ext>
          </a:extLst>
        </cdr:cNvPr>
        <cdr:cNvSpPr txBox="1"/>
      </cdr:nvSpPr>
      <cdr:spPr>
        <a:xfrm xmlns:a="http://schemas.openxmlformats.org/drawingml/2006/main">
          <a:off x="828735" y="4710080"/>
          <a:ext cx="91431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4D53E6-AD67-4CE7-9073-ADE33B91C8D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0.13368</cdr:x>
      <cdr:y>0.66108</cdr:y>
    </cdr:from>
    <cdr:to>
      <cdr:x>0.19431</cdr:x>
      <cdr:y>0.69457</cdr:y>
    </cdr:to>
    <cdr:sp macro="" textlink="'Q2 Response Data'!$M$20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760FE847-1341-45B4-B571-42359F2135A4}"/>
            </a:ext>
          </a:extLst>
        </cdr:cNvPr>
        <cdr:cNvSpPr txBox="1"/>
      </cdr:nvSpPr>
      <cdr:spPr>
        <a:xfrm xmlns:a="http://schemas.openxmlformats.org/drawingml/2006/main">
          <a:off x="1743054" y="4700564"/>
          <a:ext cx="790576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188C222-99F7-467E-BDD8-93ABC758D06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0.20454</cdr:x>
      <cdr:y>0.6651</cdr:y>
    </cdr:from>
    <cdr:to>
      <cdr:x>0.27466</cdr:x>
      <cdr:y>0.69859</cdr:y>
    </cdr:to>
    <cdr:sp macro="" textlink="'Q2 Response Data'!$M$21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7E8EB343-08F4-4374-93F2-35B47B66ADDB}"/>
            </a:ext>
          </a:extLst>
        </cdr:cNvPr>
        <cdr:cNvSpPr txBox="1"/>
      </cdr:nvSpPr>
      <cdr:spPr>
        <a:xfrm xmlns:a="http://schemas.openxmlformats.org/drawingml/2006/main">
          <a:off x="2667022" y="4729136"/>
          <a:ext cx="914319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B623471-0940-416A-832A-C9DB5C311EE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0.27832</cdr:x>
      <cdr:y>0.65975</cdr:y>
    </cdr:from>
    <cdr:to>
      <cdr:x>0.34844</cdr:x>
      <cdr:y>0.6919</cdr:y>
    </cdr:to>
    <cdr:sp macro="" textlink="'Q2 Response Data'!$M$22">
      <cdr:nvSpPr>
        <cdr:cNvPr id="46" name="TextBox 45">
          <a:extLst xmlns:a="http://schemas.openxmlformats.org/drawingml/2006/main">
            <a:ext uri="{FF2B5EF4-FFF2-40B4-BE49-F238E27FC236}">
              <a16:creationId xmlns:a16="http://schemas.microsoft.com/office/drawing/2014/main" id="{EFC0ACBB-A2EB-425C-AAAF-75D1907DA245}"/>
            </a:ext>
          </a:extLst>
        </cdr:cNvPr>
        <cdr:cNvSpPr txBox="1"/>
      </cdr:nvSpPr>
      <cdr:spPr>
        <a:xfrm xmlns:a="http://schemas.openxmlformats.org/drawingml/2006/main">
          <a:off x="3629065" y="4691096"/>
          <a:ext cx="914319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E1F351-F3BB-422F-934F-DE8152630045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0.41565</cdr:x>
      <cdr:y>0.66376</cdr:y>
    </cdr:from>
    <cdr:to>
      <cdr:x>0.48577</cdr:x>
      <cdr:y>0.69725</cdr:y>
    </cdr:to>
    <cdr:sp macro="" textlink="'Q2 Response Data'!$M$24">
      <cdr:nvSpPr>
        <cdr:cNvPr id="47" name="TextBox 46">
          <a:extLst xmlns:a="http://schemas.openxmlformats.org/drawingml/2006/main">
            <a:ext uri="{FF2B5EF4-FFF2-40B4-BE49-F238E27FC236}">
              <a16:creationId xmlns:a16="http://schemas.microsoft.com/office/drawing/2014/main" id="{20216078-A673-44EA-B8E2-6E043D3CC715}"/>
            </a:ext>
          </a:extLst>
        </cdr:cNvPr>
        <cdr:cNvSpPr txBox="1"/>
      </cdr:nvSpPr>
      <cdr:spPr>
        <a:xfrm xmlns:a="http://schemas.openxmlformats.org/drawingml/2006/main">
          <a:off x="5419758" y="4719608"/>
          <a:ext cx="914319" cy="23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FC359F1-1E54-45DE-A5FD-62E5D4E958E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0.48796</cdr:x>
      <cdr:y>0.66242</cdr:y>
    </cdr:from>
    <cdr:to>
      <cdr:x>0.55809</cdr:x>
      <cdr:y>0.69457</cdr:y>
    </cdr:to>
    <cdr:sp macro="" textlink="'Q2 Response Data'!$M$25">
      <cdr:nvSpPr>
        <cdr:cNvPr id="48" name="TextBox 47">
          <a:extLst xmlns:a="http://schemas.openxmlformats.org/drawingml/2006/main">
            <a:ext uri="{FF2B5EF4-FFF2-40B4-BE49-F238E27FC236}">
              <a16:creationId xmlns:a16="http://schemas.microsoft.com/office/drawing/2014/main" id="{3A306018-B6A3-46C6-8A7D-7F618D06F28A}"/>
            </a:ext>
          </a:extLst>
        </cdr:cNvPr>
        <cdr:cNvSpPr txBox="1"/>
      </cdr:nvSpPr>
      <cdr:spPr>
        <a:xfrm xmlns:a="http://schemas.openxmlformats.org/drawingml/2006/main">
          <a:off x="6362633" y="4710089"/>
          <a:ext cx="91444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1BC0789-1194-4D4E-A7BC-FF637EC7A0B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0.55882</cdr:x>
      <cdr:y>0.66108</cdr:y>
    </cdr:from>
    <cdr:to>
      <cdr:x>0.62895</cdr:x>
      <cdr:y>0.69055</cdr:y>
    </cdr:to>
    <cdr:sp macro="" textlink="'Q2 Response Data'!$M$26">
      <cdr:nvSpPr>
        <cdr:cNvPr id="49" name="TextBox 48">
          <a:extLst xmlns:a="http://schemas.openxmlformats.org/drawingml/2006/main">
            <a:ext uri="{FF2B5EF4-FFF2-40B4-BE49-F238E27FC236}">
              <a16:creationId xmlns:a16="http://schemas.microsoft.com/office/drawing/2014/main" id="{656A9766-6B3E-4D36-A22C-0AAE980D27FF}"/>
            </a:ext>
          </a:extLst>
        </cdr:cNvPr>
        <cdr:cNvSpPr txBox="1"/>
      </cdr:nvSpPr>
      <cdr:spPr>
        <a:xfrm xmlns:a="http://schemas.openxmlformats.org/drawingml/2006/main">
          <a:off x="7286601" y="4700561"/>
          <a:ext cx="914449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6C648C-B063-4FED-B540-E80C89CD472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0.48869</cdr:x>
      <cdr:y>0.21902</cdr:y>
    </cdr:from>
    <cdr:to>
      <cdr:x>0.55882</cdr:x>
      <cdr:y>0.25117</cdr:y>
    </cdr:to>
    <cdr:sp macro="" textlink="'Q2 Response Data'!$M$9">
      <cdr:nvSpPr>
        <cdr:cNvPr id="50" name="TextBox 49">
          <a:extLst xmlns:a="http://schemas.openxmlformats.org/drawingml/2006/main">
            <a:ext uri="{FF2B5EF4-FFF2-40B4-BE49-F238E27FC236}">
              <a16:creationId xmlns:a16="http://schemas.microsoft.com/office/drawing/2014/main" id="{C6DA609C-236C-4AAE-8B15-80ADDB33EB15}"/>
            </a:ext>
          </a:extLst>
        </cdr:cNvPr>
        <cdr:cNvSpPr txBox="1"/>
      </cdr:nvSpPr>
      <cdr:spPr>
        <a:xfrm xmlns:a="http://schemas.openxmlformats.org/drawingml/2006/main">
          <a:off x="6372164" y="1557326"/>
          <a:ext cx="91444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A79DE50-3681-4CDF-8EAD-C8A475133A0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0.81181</cdr:x>
      <cdr:y>0.07481</cdr:y>
    </cdr:from>
    <cdr:to>
      <cdr:x>0.85626</cdr:x>
      <cdr:y>0.15783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5B4C4102-50D3-401A-8E89-0BA93F4B0742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585470" y="532225"/>
          <a:ext cx="579599" cy="590607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0.76138</cdr:x>
      <cdr:y>0.0293</cdr:y>
    </cdr:from>
    <cdr:to>
      <cdr:x>0.90434</cdr:x>
      <cdr:y>0.06946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F24966F-4B80-4B4E-A805-C2BD4E6942A3}"/>
            </a:ext>
          </a:extLst>
        </cdr:cNvPr>
        <cdr:cNvSpPr txBox="1"/>
      </cdr:nvSpPr>
      <cdr:spPr>
        <a:xfrm xmlns:a="http://schemas.openxmlformats.org/drawingml/2006/main">
          <a:off x="9927896" y="208441"/>
          <a:ext cx="1864054" cy="285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2">
                  <a:lumMod val="50000"/>
                </a:schemeClr>
              </a:solidFill>
            </a:rPr>
            <a:t>Group Response Average*</a:t>
          </a:r>
        </a:p>
      </cdr:txBody>
    </cdr:sp>
  </cdr:relSizeAnchor>
  <cdr:relSizeAnchor xmlns:cdr="http://schemas.openxmlformats.org/drawingml/2006/chartDrawing">
    <cdr:from>
      <cdr:x>0.76189</cdr:x>
      <cdr:y>0.85891</cdr:y>
    </cdr:from>
    <cdr:to>
      <cdr:x>0.98469</cdr:x>
      <cdr:y>0.97724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6B4A4FD-C426-4868-AC4D-59588898EE88}"/>
            </a:ext>
          </a:extLst>
        </cdr:cNvPr>
        <cdr:cNvSpPr txBox="1"/>
      </cdr:nvSpPr>
      <cdr:spPr>
        <a:xfrm xmlns:a="http://schemas.openxmlformats.org/drawingml/2006/main">
          <a:off x="9934527" y="6110289"/>
          <a:ext cx="2905166" cy="84185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0" i="1">
              <a:solidFill>
                <a:schemeClr val="bg2">
                  <a:lumMod val="50000"/>
                </a:schemeClr>
              </a:solidFill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2">
                  <a:lumMod val="50000"/>
                </a:schemeClr>
              </a:solidFill>
            </a:rPr>
            <a:t> values for each question, where responses ranged from "Never" with a value of 1 to "Very Often" with a value of 5, divided by number of responses.</a:t>
          </a:r>
          <a:endParaRPr lang="en-US" sz="1000" b="0" i="1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0.78865</cdr:x>
      <cdr:y>0.65032</cdr:y>
    </cdr:from>
    <cdr:to>
      <cdr:x>0.8884</cdr:x>
      <cdr:y>0.83665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8BBF9C91-13AF-492F-A409-70091FBD9BD3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283479" y="4626372"/>
          <a:ext cx="1300674" cy="1325558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0.79884</cdr:x>
      <cdr:y>0.30511</cdr:y>
    </cdr:from>
    <cdr:to>
      <cdr:x>0.87671</cdr:x>
      <cdr:y>0.44703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E49D826E-25A6-433E-BC45-A495E30F2245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416350" y="2170546"/>
          <a:ext cx="1015373" cy="100962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0.8042</cdr:x>
      <cdr:y>0.17255</cdr:y>
    </cdr:from>
    <cdr:to>
      <cdr:x>0.86722</cdr:x>
      <cdr:y>0.28636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D2F35358-737D-4569-8356-36A85078BEB3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486234" y="1227557"/>
          <a:ext cx="821740" cy="809648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0.79353</cdr:x>
      <cdr:y>0.46711</cdr:y>
    </cdr:from>
    <cdr:to>
      <cdr:x>0.88256</cdr:x>
      <cdr:y>0.62912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59030995-2C60-4865-8247-8A6C1C64411C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0347111" y="3323027"/>
          <a:ext cx="1160892" cy="1152544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accent2"/>
            </a:gs>
            <a:gs pos="100000">
              <a:srgbClr val="7030A0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0.85656</cdr:x>
      <cdr:y>0.0949</cdr:y>
    </cdr:from>
    <cdr:to>
      <cdr:x>0.8944</cdr:x>
      <cdr:y>0.13105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0FFC6D3-96EA-4C7D-A47C-988B675C216C}"/>
            </a:ext>
          </a:extLst>
        </cdr:cNvPr>
        <cdr:cNvSpPr txBox="1"/>
      </cdr:nvSpPr>
      <cdr:spPr>
        <a:xfrm xmlns:a="http://schemas.openxmlformats.org/drawingml/2006/main">
          <a:off x="11168980" y="675154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0.87087</cdr:x>
      <cdr:y>0.20714</cdr:y>
    </cdr:from>
    <cdr:to>
      <cdr:x>0.90871</cdr:x>
      <cdr:y>0.24329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C52B80E-9EC2-42C8-AEB2-37781D81B9AE}"/>
            </a:ext>
          </a:extLst>
        </cdr:cNvPr>
        <cdr:cNvSpPr txBox="1"/>
      </cdr:nvSpPr>
      <cdr:spPr>
        <a:xfrm xmlns:a="http://schemas.openxmlformats.org/drawingml/2006/main">
          <a:off x="11355567" y="1473632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0.87862</cdr:x>
      <cdr:y>0.35308</cdr:y>
    </cdr:from>
    <cdr:to>
      <cdr:x>0.93255</cdr:x>
      <cdr:y>0.38923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3D12235-CDEF-431C-A399-19006C58D3A8}"/>
            </a:ext>
          </a:extLst>
        </cdr:cNvPr>
        <cdr:cNvSpPr txBox="1"/>
      </cdr:nvSpPr>
      <cdr:spPr>
        <a:xfrm xmlns:a="http://schemas.openxmlformats.org/drawingml/2006/main">
          <a:off x="11456628" y="2511806"/>
          <a:ext cx="703212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0.88514</cdr:x>
      <cdr:y>0.52446</cdr:y>
    </cdr:from>
    <cdr:to>
      <cdr:x>0.92298</cdr:x>
      <cdr:y>0.56061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20E77266-0D96-41F3-8415-99B4E83EEF38}"/>
            </a:ext>
          </a:extLst>
        </cdr:cNvPr>
        <cdr:cNvSpPr txBox="1"/>
      </cdr:nvSpPr>
      <cdr:spPr>
        <a:xfrm xmlns:a="http://schemas.openxmlformats.org/drawingml/2006/main">
          <a:off x="11541645" y="3731017"/>
          <a:ext cx="49340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0.89044</cdr:x>
      <cdr:y>0.72395</cdr:y>
    </cdr:from>
    <cdr:to>
      <cdr:x>0.95195</cdr:x>
      <cdr:y>0.7601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8EAD51A0-4F1E-447C-A02A-DE376DFA3F7A}"/>
            </a:ext>
          </a:extLst>
        </cdr:cNvPr>
        <cdr:cNvSpPr txBox="1"/>
      </cdr:nvSpPr>
      <cdr:spPr>
        <a:xfrm xmlns:a="http://schemas.openxmlformats.org/drawingml/2006/main">
          <a:off x="11610753" y="5150234"/>
          <a:ext cx="802051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0.14853</cdr:x>
      <cdr:y>0.07884</cdr:y>
    </cdr:from>
    <cdr:to>
      <cdr:x>0.2564</cdr:x>
      <cdr:y>0.11499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09214755-CF74-414B-A56B-1436181BC8BA}"/>
            </a:ext>
          </a:extLst>
        </cdr:cNvPr>
        <cdr:cNvSpPr txBox="1"/>
      </cdr:nvSpPr>
      <cdr:spPr>
        <a:xfrm xmlns:a="http://schemas.openxmlformats.org/drawingml/2006/main">
          <a:off x="1936671" y="560870"/>
          <a:ext cx="1406554" cy="257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0.48011</cdr:x>
      <cdr:y>0.07727</cdr:y>
    </cdr:from>
    <cdr:to>
      <cdr:x>0.57861</cdr:x>
      <cdr:y>0.11342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757E373D-07F4-46FA-8B69-118F18EC3D0C}"/>
            </a:ext>
          </a:extLst>
        </cdr:cNvPr>
        <cdr:cNvSpPr txBox="1"/>
      </cdr:nvSpPr>
      <cdr:spPr>
        <a:xfrm xmlns:a="http://schemas.openxmlformats.org/drawingml/2006/main">
          <a:off x="6260269" y="549701"/>
          <a:ext cx="1284376" cy="257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Attributes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0.65405</cdr:x>
      <cdr:y>0.60184</cdr:y>
    </cdr:from>
    <cdr:to>
      <cdr:x>0.75166</cdr:x>
      <cdr:y>0.67012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C2CE0E34-A84A-470F-8817-DC93E720F158}"/>
            </a:ext>
          </a:extLst>
        </cdr:cNvPr>
        <cdr:cNvSpPr txBox="1"/>
      </cdr:nvSpPr>
      <cdr:spPr>
        <a:xfrm xmlns:a="http://schemas.openxmlformats.org/drawingml/2006/main">
          <a:off x="8528383" y="4281532"/>
          <a:ext cx="1272770" cy="4857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Biracial/Multiracial</a:t>
          </a:r>
        </a:p>
        <a:p xmlns:a="http://schemas.openxmlformats.org/drawingml/2006/main">
          <a:r>
            <a:rPr lang="en-US" sz="1200" b="1">
              <a:solidFill>
                <a:srgbClr val="7030A0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0.61385</cdr:x>
      <cdr:y>0.38069</cdr:y>
    </cdr:from>
    <cdr:to>
      <cdr:x>0.74071</cdr:x>
      <cdr:y>0.46527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C44FF154-BCD2-4C07-B90F-1BA85D170227}"/>
            </a:ext>
          </a:extLst>
        </cdr:cNvPr>
        <cdr:cNvSpPr txBox="1"/>
      </cdr:nvSpPr>
      <cdr:spPr>
        <a:xfrm xmlns:a="http://schemas.openxmlformats.org/drawingml/2006/main">
          <a:off x="8004201" y="2708241"/>
          <a:ext cx="1654171" cy="6017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Black/African American/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African Descent</a:t>
          </a:r>
          <a:endParaRPr lang="en-US" sz="12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0.63186</cdr:x>
      <cdr:y>0.17584</cdr:y>
    </cdr:from>
    <cdr:to>
      <cdr:x>0.75094</cdr:x>
      <cdr:y>0.24569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0502E827-7ED0-4370-83CE-ECB0533B7EB4}"/>
            </a:ext>
          </a:extLst>
        </cdr:cNvPr>
        <cdr:cNvSpPr txBox="1"/>
      </cdr:nvSpPr>
      <cdr:spPr>
        <a:xfrm xmlns:a="http://schemas.openxmlformats.org/drawingml/2006/main">
          <a:off x="8239015" y="1250931"/>
          <a:ext cx="1552725" cy="4969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Asian/Asian American</a:t>
          </a:r>
        </a:p>
        <a:p xmlns:a="http://schemas.openxmlformats.org/drawingml/2006/main">
          <a:r>
            <a:rPr lang="en-US" sz="1200" b="1">
              <a:solidFill>
                <a:schemeClr val="accent1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0.04107</cdr:x>
      <cdr:y>0.65591</cdr:y>
    </cdr:from>
    <cdr:to>
      <cdr:x>0.07759</cdr:x>
      <cdr:y>0.96519</cdr:y>
    </cdr:to>
    <cdr:sp macro="" textlink="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8F23FDA5-1A6D-4E6B-90FF-20C1211570EA}"/>
            </a:ext>
          </a:extLst>
        </cdr:cNvPr>
        <cdr:cNvSpPr txBox="1"/>
      </cdr:nvSpPr>
      <cdr:spPr>
        <a:xfrm xmlns:a="http://schemas.openxmlformats.org/drawingml/2006/main" rot="18032926">
          <a:off x="-326546" y="5528148"/>
          <a:ext cx="2200227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Communication about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stereotypes or microaggressions gets distorted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0.11274</cdr:x>
      <cdr:y>0.65651</cdr:y>
    </cdr:from>
    <cdr:to>
      <cdr:x>0.14926</cdr:x>
      <cdr:y>0.96579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607979" y="5532464"/>
          <a:ext cx="2200228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Treats me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as though I lack knowledge or insight related to problem-solving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0.18801</cdr:x>
      <cdr:y>0.62642</cdr:y>
    </cdr:from>
    <cdr:to>
      <cdr:x>0.22466</cdr:x>
      <cdr:y>0.98278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1422957" y="5485004"/>
          <a:ext cx="2535156" cy="47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Allow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s dismissiveness when individuals disclose unfair workplace practices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0.25553</cdr:x>
      <cdr:y>0.66156</cdr:y>
    </cdr:from>
    <cdr:to>
      <cdr:x>0.28745</cdr:x>
      <cdr:y>0.9759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2421994" y="5616395"/>
          <a:ext cx="2236225" cy="41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Prevents communication of knowledge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about bias and Its impacts on work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0.41619</cdr:x>
      <cdr:y>0.70144</cdr:y>
    </cdr:from>
    <cdr:to>
      <cdr:x>0.45272</cdr:x>
      <cdr:y>0.92871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4856667" y="5560298"/>
          <a:ext cx="1616806" cy="476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I experience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an articulable level of inclusion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0.48538</cdr:x>
      <cdr:y>0.69071</cdr:y>
    </cdr:from>
    <cdr:to>
      <cdr:x>0.52039</cdr:x>
      <cdr:y>1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5457190" y="5822318"/>
          <a:ext cx="2200299" cy="456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Workplace</a:t>
          </a:r>
          <a:r>
            <a:rPr lang="en-US" sz="1000" baseline="0">
              <a:solidFill>
                <a:schemeClr val="bg2">
                  <a:lumMod val="50000"/>
                </a:schemeClr>
              </a:solidFill>
            </a:rPr>
            <a:t> culture aligns with attitudes of respectfulness re: diversity</a:t>
          </a:r>
          <a:endParaRPr lang="en-US" sz="10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0.55506</cdr:x>
      <cdr:y>0.70384</cdr:y>
    </cdr:from>
    <cdr:to>
      <cdr:x>0.59158</cdr:x>
      <cdr:y>1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15756963-4CAC-4697-979D-D9460C49CC97}"/>
            </a:ext>
          </a:extLst>
        </cdr:cNvPr>
        <cdr:cNvSpPr txBox="1"/>
      </cdr:nvSpPr>
      <cdr:spPr>
        <a:xfrm xmlns:a="http://schemas.openxmlformats.org/drawingml/2006/main" rot="18032926">
          <a:off x="6422220" y="5822486"/>
          <a:ext cx="2106892" cy="47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</a:rPr>
            <a:t>There are meaningful, constructive avenues for conflict resolution</a:t>
          </a:r>
        </a:p>
      </cdr:txBody>
    </cdr:sp>
  </cdr:relSizeAnchor>
  <cdr:relSizeAnchor xmlns:cdr="http://schemas.openxmlformats.org/drawingml/2006/chartDrawing">
    <cdr:from>
      <cdr:x>0.75897</cdr:x>
      <cdr:y>0.01941</cdr:y>
    </cdr:from>
    <cdr:to>
      <cdr:x>0.98615</cdr:x>
      <cdr:y>0.98342</cdr:y>
    </cdr:to>
    <cdr:sp macro="" textlink="">
      <cdr:nvSpPr>
        <cdr:cNvPr id="26" name="Rectangle 25">
          <a:extLst xmlns:a="http://schemas.openxmlformats.org/drawingml/2006/main">
            <a:ext uri="{FF2B5EF4-FFF2-40B4-BE49-F238E27FC236}">
              <a16:creationId xmlns:a16="http://schemas.microsoft.com/office/drawing/2014/main" id="{88860C3B-D000-4FE1-8822-794CCCFD30D8}"/>
            </a:ext>
          </a:extLst>
        </cdr:cNvPr>
        <cdr:cNvSpPr/>
      </cdr:nvSpPr>
      <cdr:spPr>
        <a:xfrm xmlns:a="http://schemas.openxmlformats.org/drawingml/2006/main">
          <a:off x="9896475" y="138113"/>
          <a:ext cx="2962275" cy="685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0.76774</cdr:x>
      <cdr:y>0.85489</cdr:y>
    </cdr:from>
    <cdr:to>
      <cdr:x>0.97665</cdr:x>
      <cdr:y>0.85489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8D967F74-B08E-4C21-8D0B-D6E914B52244}"/>
            </a:ext>
          </a:extLst>
        </cdr:cNvPr>
        <cdr:cNvCxnSpPr/>
      </cdr:nvCxnSpPr>
      <cdr:spPr>
        <a:xfrm xmlns:a="http://schemas.openxmlformats.org/drawingml/2006/main">
          <a:off x="10010826" y="6081697"/>
          <a:ext cx="272404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0.06356</cdr:x>
      <cdr:y>0.21891</cdr:y>
    </cdr:from>
    <cdr:to>
      <cdr:x>0.13368</cdr:x>
      <cdr:y>0.25104</cdr:y>
    </cdr:to>
    <cdr:sp macro="" textlink="'Q2 Response Data'!$M$32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6956E5B5-9327-42E5-86B1-77AD4C44417C}"/>
            </a:ext>
          </a:extLst>
        </cdr:cNvPr>
        <cdr:cNvSpPr txBox="1"/>
      </cdr:nvSpPr>
      <cdr:spPr>
        <a:xfrm xmlns:a="http://schemas.openxmlformats.org/drawingml/2006/main">
          <a:off x="828718" y="1557333"/>
          <a:ext cx="91431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79F22A6-F229-4ACF-A8FD-2499ECA6F72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0.13587</cdr:x>
      <cdr:y>0.21623</cdr:y>
    </cdr:from>
    <cdr:to>
      <cdr:x>0.206</cdr:x>
      <cdr:y>0.25238</cdr:y>
    </cdr:to>
    <cdr:sp macro="" textlink="'Q2 Response Data'!$M$33">
      <cdr:nvSpPr>
        <cdr:cNvPr id="29" name="TextBox 28">
          <a:extLst xmlns:a="http://schemas.openxmlformats.org/drawingml/2006/main">
            <a:ext uri="{FF2B5EF4-FFF2-40B4-BE49-F238E27FC236}">
              <a16:creationId xmlns:a16="http://schemas.microsoft.com/office/drawing/2014/main" id="{182016B9-817F-486E-8264-56DB712A8CBF}"/>
            </a:ext>
          </a:extLst>
        </cdr:cNvPr>
        <cdr:cNvSpPr txBox="1"/>
      </cdr:nvSpPr>
      <cdr:spPr>
        <a:xfrm xmlns:a="http://schemas.openxmlformats.org/drawingml/2006/main">
          <a:off x="1771593" y="1538267"/>
          <a:ext cx="91444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534D0B2-33F0-49D1-9A39-7423737DAED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0.20965</cdr:x>
      <cdr:y>0.21757</cdr:y>
    </cdr:from>
    <cdr:to>
      <cdr:x>0.27978</cdr:x>
      <cdr:y>0.25238</cdr:y>
    </cdr:to>
    <cdr:sp macro="" textlink="'Q2 Response Data'!$M$34">
      <cdr:nvSpPr>
        <cdr:cNvPr id="30" name="TextBox 29">
          <a:extLst xmlns:a="http://schemas.openxmlformats.org/drawingml/2006/main">
            <a:ext uri="{FF2B5EF4-FFF2-40B4-BE49-F238E27FC236}">
              <a16:creationId xmlns:a16="http://schemas.microsoft.com/office/drawing/2014/main" id="{7313E676-BB93-4955-8DF5-1A3B87D46B3D}"/>
            </a:ext>
          </a:extLst>
        </cdr:cNvPr>
        <cdr:cNvSpPr txBox="1"/>
      </cdr:nvSpPr>
      <cdr:spPr>
        <a:xfrm xmlns:a="http://schemas.openxmlformats.org/drawingml/2006/main">
          <a:off x="2733636" y="1547800"/>
          <a:ext cx="914449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F16909-6FA5-4CA4-B52F-4F5C6147FF6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0.2827</cdr:x>
      <cdr:y>0.21623</cdr:y>
    </cdr:from>
    <cdr:to>
      <cdr:x>0.35283</cdr:x>
      <cdr:y>0.24837</cdr:y>
    </cdr:to>
    <cdr:sp macro="" textlink="'Q2 Response Data'!$M$35">
      <cdr:nvSpPr>
        <cdr:cNvPr id="31" name="TextBox 30">
          <a:extLst xmlns:a="http://schemas.openxmlformats.org/drawingml/2006/main">
            <a:ext uri="{FF2B5EF4-FFF2-40B4-BE49-F238E27FC236}">
              <a16:creationId xmlns:a16="http://schemas.microsoft.com/office/drawing/2014/main" id="{E9275F95-C739-4055-A52F-F0A312726677}"/>
            </a:ext>
          </a:extLst>
        </cdr:cNvPr>
        <cdr:cNvSpPr txBox="1"/>
      </cdr:nvSpPr>
      <cdr:spPr>
        <a:xfrm xmlns:a="http://schemas.openxmlformats.org/drawingml/2006/main">
          <a:off x="3686160" y="1538267"/>
          <a:ext cx="914449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27911BA-A805-418A-927B-8216D6F672D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0.42807</cdr:x>
      <cdr:y>0.21757</cdr:y>
    </cdr:from>
    <cdr:to>
      <cdr:x>0.49819</cdr:x>
      <cdr:y>0.24837</cdr:y>
    </cdr:to>
    <cdr:sp macro="" textlink="'Q2 Response Data'!$M$37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7AB7FC19-44C8-49A8-971F-F4DF71C6A57B}"/>
            </a:ext>
          </a:extLst>
        </cdr:cNvPr>
        <cdr:cNvSpPr txBox="1"/>
      </cdr:nvSpPr>
      <cdr:spPr>
        <a:xfrm xmlns:a="http://schemas.openxmlformats.org/drawingml/2006/main">
          <a:off x="5581689" y="1547800"/>
          <a:ext cx="914319" cy="219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79326EC-586A-4007-A3C9-13C162B09F7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0.49965</cdr:x>
      <cdr:y>0.21757</cdr:y>
    </cdr:from>
    <cdr:to>
      <cdr:x>0.56978</cdr:x>
      <cdr:y>0.24971</cdr:y>
    </cdr:to>
    <cdr:sp macro="" textlink="'Q2 Response Data'!$M$38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F5326767-8734-46DC-AD4A-261AF3FEC4CA}"/>
            </a:ext>
          </a:extLst>
        </cdr:cNvPr>
        <cdr:cNvSpPr txBox="1"/>
      </cdr:nvSpPr>
      <cdr:spPr>
        <a:xfrm xmlns:a="http://schemas.openxmlformats.org/drawingml/2006/main">
          <a:off x="6515045" y="1547800"/>
          <a:ext cx="914450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1074C1F-D88E-4BED-BE9B-658F6725C1C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0.58512</cdr:x>
      <cdr:y>0.21623</cdr:y>
    </cdr:from>
    <cdr:to>
      <cdr:x>0.61872</cdr:x>
      <cdr:y>0.24837</cdr:y>
    </cdr:to>
    <cdr:sp macro="" textlink="'Q2 Response Data'!$M$39">
      <cdr:nvSpPr>
        <cdr:cNvPr id="34" name="TextBox 33">
          <a:extLst xmlns:a="http://schemas.openxmlformats.org/drawingml/2006/main">
            <a:ext uri="{FF2B5EF4-FFF2-40B4-BE49-F238E27FC236}">
              <a16:creationId xmlns:a16="http://schemas.microsoft.com/office/drawing/2014/main" id="{55171897-7978-4872-9A30-2FDACC8B40EF}"/>
            </a:ext>
          </a:extLst>
        </cdr:cNvPr>
        <cdr:cNvSpPr txBox="1"/>
      </cdr:nvSpPr>
      <cdr:spPr>
        <a:xfrm xmlns:a="http://schemas.openxmlformats.org/drawingml/2006/main">
          <a:off x="7629518" y="1538267"/>
          <a:ext cx="438122" cy="22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E8AF88-E436-4A02-BBD8-B4AB2B921E83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Rsp)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0.20965</cdr:x>
      <cdr:y>0.43046</cdr:y>
    </cdr:from>
    <cdr:to>
      <cdr:x>0.27978</cdr:x>
      <cdr:y>0.46259</cdr:y>
    </cdr:to>
    <cdr:sp macro="" textlink="'Q2 Response Data'!$M$42">
      <cdr:nvSpPr>
        <cdr:cNvPr id="35" name="TextBox 34">
          <a:extLst xmlns:a="http://schemas.openxmlformats.org/drawingml/2006/main">
            <a:ext uri="{FF2B5EF4-FFF2-40B4-BE49-F238E27FC236}">
              <a16:creationId xmlns:a16="http://schemas.microsoft.com/office/drawing/2014/main" id="{147D6B63-AA0E-4C34-9440-2637B6E13970}"/>
            </a:ext>
          </a:extLst>
        </cdr:cNvPr>
        <cdr:cNvSpPr txBox="1"/>
      </cdr:nvSpPr>
      <cdr:spPr>
        <a:xfrm xmlns:a="http://schemas.openxmlformats.org/drawingml/2006/main">
          <a:off x="2733636" y="3062306"/>
          <a:ext cx="91444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E4497E3-8D1B-4E8C-BFB8-4013E42397A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0.27978</cdr:x>
      <cdr:y>0.4318</cdr:y>
    </cdr:from>
    <cdr:to>
      <cdr:x>0.34991</cdr:x>
      <cdr:y>0.46393</cdr:y>
    </cdr:to>
    <cdr:sp macro="" textlink="'Q2 Response Data'!$M$43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B4BAE12A-70FB-4C09-BF7F-9C409383AC1C}"/>
            </a:ext>
          </a:extLst>
        </cdr:cNvPr>
        <cdr:cNvSpPr txBox="1"/>
      </cdr:nvSpPr>
      <cdr:spPr>
        <a:xfrm xmlns:a="http://schemas.openxmlformats.org/drawingml/2006/main">
          <a:off x="3648085" y="3071839"/>
          <a:ext cx="914449" cy="22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9748DE8-A19C-41A8-BF7C-0E8DBE822C3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0.50038</cdr:x>
      <cdr:y>0.4318</cdr:y>
    </cdr:from>
    <cdr:to>
      <cdr:x>0.57051</cdr:x>
      <cdr:y>0.4733</cdr:y>
    </cdr:to>
    <cdr:sp macro="" textlink="'Q2 Response Data'!$M$46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7BE04B90-6229-4C2C-A2A2-57911A37E2C9}"/>
            </a:ext>
          </a:extLst>
        </cdr:cNvPr>
        <cdr:cNvSpPr txBox="1"/>
      </cdr:nvSpPr>
      <cdr:spPr>
        <a:xfrm xmlns:a="http://schemas.openxmlformats.org/drawingml/2006/main">
          <a:off x="6524564" y="3071839"/>
          <a:ext cx="914449" cy="295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32BCD3B-0D59-4110-BD78-F1A91D6AC9A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0.07013</cdr:x>
      <cdr:y>0.642</cdr:y>
    </cdr:from>
    <cdr:to>
      <cdr:x>0.10958</cdr:x>
      <cdr:y>0.67682</cdr:y>
    </cdr:to>
    <cdr:sp macro="" textlink="'Q2 Response Data'!$M$48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C85693D0-BA37-4714-B45C-D42D438CB315}"/>
            </a:ext>
          </a:extLst>
        </cdr:cNvPr>
        <cdr:cNvSpPr txBox="1"/>
      </cdr:nvSpPr>
      <cdr:spPr>
        <a:xfrm xmlns:a="http://schemas.openxmlformats.org/drawingml/2006/main">
          <a:off x="914386" y="4567209"/>
          <a:ext cx="514403" cy="247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1455B4-543F-4335-8A08-21126A32636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0.14318</cdr:x>
      <cdr:y>0.642</cdr:y>
    </cdr:from>
    <cdr:to>
      <cdr:x>0.18336</cdr:x>
      <cdr:y>0.67682</cdr:y>
    </cdr:to>
    <cdr:sp macro="" textlink="'Q2 Response Data'!$M$49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06B93E1C-AB56-4ACB-9EC5-685AE4580830}"/>
            </a:ext>
          </a:extLst>
        </cdr:cNvPr>
        <cdr:cNvSpPr txBox="1"/>
      </cdr:nvSpPr>
      <cdr:spPr>
        <a:xfrm xmlns:a="http://schemas.openxmlformats.org/drawingml/2006/main">
          <a:off x="1866910" y="4567209"/>
          <a:ext cx="523921" cy="247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CFB4E2E-6B6C-4E04-836A-CE4B54FDDA0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0.21696</cdr:x>
      <cdr:y>0.64736</cdr:y>
    </cdr:from>
    <cdr:to>
      <cdr:x>0.25494</cdr:x>
      <cdr:y>0.67815</cdr:y>
    </cdr:to>
    <cdr:sp macro="" textlink="'Q2 Response Data'!$M$50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ADAFA86F-090E-412B-96C9-58D7AFC530AF}"/>
            </a:ext>
          </a:extLst>
        </cdr:cNvPr>
        <cdr:cNvSpPr txBox="1"/>
      </cdr:nvSpPr>
      <cdr:spPr>
        <a:xfrm xmlns:a="http://schemas.openxmlformats.org/drawingml/2006/main">
          <a:off x="2828953" y="4605340"/>
          <a:ext cx="495235" cy="219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4A2759D-2454-42DF-8B0B-9964870D9B0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0.28928</cdr:x>
      <cdr:y>0.64468</cdr:y>
    </cdr:from>
    <cdr:to>
      <cdr:x>0.32726</cdr:x>
      <cdr:y>0.67949</cdr:y>
    </cdr:to>
    <cdr:sp macro="" textlink="'Q2 Response Data'!$M$51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E67FF7C1-DAE7-41F8-8EE0-58003AD565BA}"/>
            </a:ext>
          </a:extLst>
        </cdr:cNvPr>
        <cdr:cNvSpPr txBox="1"/>
      </cdr:nvSpPr>
      <cdr:spPr>
        <a:xfrm xmlns:a="http://schemas.openxmlformats.org/drawingml/2006/main">
          <a:off x="3771959" y="4586274"/>
          <a:ext cx="495234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91E6020-7BB9-424B-8185-5500B0C4338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0.42515</cdr:x>
      <cdr:y>0.64736</cdr:y>
    </cdr:from>
    <cdr:to>
      <cdr:x>0.4887</cdr:x>
      <cdr:y>0.68083</cdr:y>
    </cdr:to>
    <cdr:sp macro="" textlink="'Q2 Response Data'!$M$53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0B1FE439-C879-4CA5-A249-D163D34EB141}"/>
            </a:ext>
          </a:extLst>
        </cdr:cNvPr>
        <cdr:cNvSpPr txBox="1"/>
      </cdr:nvSpPr>
      <cdr:spPr>
        <a:xfrm xmlns:a="http://schemas.openxmlformats.org/drawingml/2006/main">
          <a:off x="5543614" y="4605340"/>
          <a:ext cx="828651" cy="23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7F2E22D-5112-402A-8BB3-362D21D8C8D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0.49965</cdr:x>
      <cdr:y>0.64468</cdr:y>
    </cdr:from>
    <cdr:to>
      <cdr:x>0.56394</cdr:x>
      <cdr:y>0.67949</cdr:y>
    </cdr:to>
    <cdr:sp macro="" textlink="'Q2 Response Data'!$M$54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79BFB2D5-2313-4373-9BCD-79575FE8678D}"/>
            </a:ext>
          </a:extLst>
        </cdr:cNvPr>
        <cdr:cNvSpPr txBox="1"/>
      </cdr:nvSpPr>
      <cdr:spPr>
        <a:xfrm xmlns:a="http://schemas.openxmlformats.org/drawingml/2006/main">
          <a:off x="6515045" y="4586274"/>
          <a:ext cx="838300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056F4E0-52AE-4773-83F8-8BCD9330A036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0.5727</cdr:x>
      <cdr:y>0.64334</cdr:y>
    </cdr:from>
    <cdr:to>
      <cdr:x>0.64283</cdr:x>
      <cdr:y>0.67815</cdr:y>
    </cdr:to>
    <cdr:sp macro="" textlink="'Q2 Response Data'!$M$55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764CFB94-5EC0-4D68-8774-FFC6699CF506}"/>
            </a:ext>
          </a:extLst>
        </cdr:cNvPr>
        <cdr:cNvSpPr txBox="1"/>
      </cdr:nvSpPr>
      <cdr:spPr>
        <a:xfrm xmlns:a="http://schemas.openxmlformats.org/drawingml/2006/main">
          <a:off x="7467570" y="4576741"/>
          <a:ext cx="914449" cy="24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B24CA9C-9B16-420F-BA36-749C6D6B80D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0.42588</cdr:x>
      <cdr:y>0.43045</cdr:y>
    </cdr:from>
    <cdr:to>
      <cdr:x>0.48504</cdr:x>
      <cdr:y>0.46393</cdr:y>
    </cdr:to>
    <cdr:sp macro="" textlink="'Q2 Response Data'!$M$45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D68C6D04-298B-4969-8730-6374DF315C84}"/>
            </a:ext>
          </a:extLst>
        </cdr:cNvPr>
        <cdr:cNvSpPr txBox="1"/>
      </cdr:nvSpPr>
      <cdr:spPr>
        <a:xfrm xmlns:a="http://schemas.openxmlformats.org/drawingml/2006/main">
          <a:off x="5553133" y="3062258"/>
          <a:ext cx="771408" cy="238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E6B53F9-C426-4433-A0FB-B07772CFFA3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176210</xdr:colOff>
      <xdr:row>77</xdr:row>
      <xdr:rowOff>128587</xdr:rowOff>
    </xdr:from>
    <xdr:to>
      <xdr:col>12</xdr:col>
      <xdr:colOff>1313495</xdr:colOff>
      <xdr:row>114</xdr:row>
      <xdr:rowOff>120967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B510EF-4820-4AC0-BC76-AC1C147E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115</xdr:row>
      <xdr:rowOff>80962</xdr:rowOff>
    </xdr:from>
    <xdr:to>
      <xdr:col>12</xdr:col>
      <xdr:colOff>1342072</xdr:colOff>
      <xdr:row>152</xdr:row>
      <xdr:rowOff>73342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A54B3B-99D3-4021-B69E-38A38770C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0.00273</cdr:x>
      <cdr:y>0.94589</cdr:y>
    </cdr:from>
    <cdr:to>
      <cdr:x>0.21549</cdr:x>
      <cdr:y>0.99351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A709E4-6C92-41A9-A4D3-E3E0F1931D3C}"/>
            </a:ext>
          </a:extLst>
        </cdr:cNvPr>
        <cdr:cNvSpPr txBox="1"/>
      </cdr:nvSpPr>
      <cdr:spPr>
        <a:xfrm xmlns:a="http://schemas.openxmlformats.org/drawingml/2006/main">
          <a:off x="23814" y="4162424"/>
          <a:ext cx="18573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*Other = Administrative Law Sector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0.05744</cdr:x>
      <cdr:y>0.22012</cdr:y>
    </cdr:from>
    <cdr:to>
      <cdr:x>0.1565</cdr:x>
      <cdr:y>0.28477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578C82-4B17-42B2-8FC7-F51D7CE42F82}"/>
            </a:ext>
          </a:extLst>
        </cdr:cNvPr>
        <cdr:cNvSpPr txBox="1"/>
      </cdr:nvSpPr>
      <cdr:spPr>
        <a:xfrm xmlns:a="http://schemas.openxmlformats.org/drawingml/2006/main">
          <a:off x="848254" y="1549815"/>
          <a:ext cx="1462874" cy="45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Maintains impartiality, </a:t>
          </a:r>
        </a:p>
        <a:p xmlns:a="http://schemas.openxmlformats.org/drawingml/2006/main">
          <a:r>
            <a:rPr lang="en-US" sz="1100"/>
            <a:t>recognizes bias</a:t>
          </a:r>
        </a:p>
      </cdr:txBody>
    </cdr:sp>
  </cdr:relSizeAnchor>
  <cdr:relSizeAnchor xmlns:cdr="http://schemas.openxmlformats.org/drawingml/2006/chartDrawing">
    <cdr:from>
      <cdr:x>0.1585</cdr:x>
      <cdr:y>0.34372</cdr:y>
    </cdr:from>
    <cdr:to>
      <cdr:x>0.34199</cdr:x>
      <cdr:y>0.38167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2340721" y="2420079"/>
          <a:ext cx="2709700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Is patient when I advocate for my client</a:t>
          </a:r>
        </a:p>
      </cdr:txBody>
    </cdr:sp>
  </cdr:relSizeAnchor>
  <cdr:relSizeAnchor xmlns:cdr="http://schemas.openxmlformats.org/drawingml/2006/chartDrawing">
    <cdr:from>
      <cdr:x>0.32262</cdr:x>
      <cdr:y>0.45627</cdr:y>
    </cdr:from>
    <cdr:to>
      <cdr:x>0.44018</cdr:x>
      <cdr:y>0.49422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4764307" y="3212561"/>
          <a:ext cx="1736075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Treats</a:t>
          </a:r>
          <a:r>
            <a:rPr lang="en-US" sz="1100" baseline="0"/>
            <a:t> me with respect</a:t>
          </a:r>
          <a:endParaRPr lang="en-US" sz="1100"/>
        </a:p>
      </cdr:txBody>
    </cdr:sp>
  </cdr:relSizeAnchor>
  <cdr:relSizeAnchor xmlns:cdr="http://schemas.openxmlformats.org/drawingml/2006/chartDrawing">
    <cdr:from>
      <cdr:x>0.05902</cdr:x>
      <cdr:y>0.57137</cdr:y>
    </cdr:from>
    <cdr:to>
      <cdr:x>0.29528</cdr:x>
      <cdr:y>0.60932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871511" y="4022967"/>
          <a:ext cx="3488984" cy="267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Perpetuates</a:t>
          </a:r>
          <a:r>
            <a:rPr lang="en-US" sz="1100" baseline="0"/>
            <a:t> unfair stereotypes when exercising discretion</a:t>
          </a:r>
          <a:endParaRPr lang="en-US" sz="1100"/>
        </a:p>
      </cdr:txBody>
    </cdr:sp>
  </cdr:relSizeAnchor>
  <cdr:relSizeAnchor xmlns:cdr="http://schemas.openxmlformats.org/drawingml/2006/chartDrawing">
    <cdr:from>
      <cdr:x>0.12248</cdr:x>
      <cdr:y>0.6852</cdr:y>
    </cdr:from>
    <cdr:to>
      <cdr:x>0.35592</cdr:x>
      <cdr:y>0.72315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1808749" y="4824440"/>
          <a:ext cx="3447340" cy="26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Attributes more esteem to other</a:t>
          </a:r>
          <a:r>
            <a:rPr lang="en-US" sz="1100" baseline="0"/>
            <a:t> court players than to me</a:t>
          </a:r>
          <a:endParaRPr lang="en-US" sz="1100"/>
        </a:p>
      </cdr:txBody>
    </cdr:sp>
  </cdr:relSizeAnchor>
  <cdr:relSizeAnchor xmlns:cdr="http://schemas.openxmlformats.org/drawingml/2006/chartDrawing">
    <cdr:from>
      <cdr:x>0.10983</cdr:x>
      <cdr:y>0.78511</cdr:y>
    </cdr:from>
    <cdr:to>
      <cdr:x>0.25782</cdr:x>
      <cdr:y>0.8514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1621962" y="5527833"/>
          <a:ext cx="2185451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Seems to have a pre-determined </a:t>
          </a:r>
        </a:p>
        <a:p xmlns:a="http://schemas.openxmlformats.org/drawingml/2006/main">
          <a:r>
            <a:rPr lang="en-US" sz="1100"/>
            <a:t>narrative about me/clients of color</a:t>
          </a:r>
        </a:p>
      </cdr:txBody>
    </cdr:sp>
  </cdr:relSizeAnchor>
  <cdr:relSizeAnchor xmlns:cdr="http://schemas.openxmlformats.org/drawingml/2006/chartDrawing">
    <cdr:from>
      <cdr:x>0.05335</cdr:x>
      <cdr:y>0.89744</cdr:y>
    </cdr:from>
    <cdr:to>
      <cdr:x>0.25654</cdr:x>
      <cdr:y>0.97778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B2557CB-1478-4E8C-9774-D2A2C3CFB4D2}"/>
            </a:ext>
          </a:extLst>
        </cdr:cNvPr>
        <cdr:cNvSpPr txBox="1"/>
      </cdr:nvSpPr>
      <cdr:spPr>
        <a:xfrm xmlns:a="http://schemas.openxmlformats.org/drawingml/2006/main">
          <a:off x="787805" y="6318775"/>
          <a:ext cx="3000621" cy="565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Applies a double</a:t>
          </a:r>
          <a:r>
            <a:rPr lang="en-US" sz="1100" baseline="0"/>
            <a:t> standard in extending credibility to me as opposed to other court players</a:t>
          </a:r>
          <a:endParaRPr lang="en-US" sz="1100"/>
        </a:p>
      </cdr:txBody>
    </cdr:sp>
  </cdr:relSizeAnchor>
  <cdr:relSizeAnchor xmlns:cdr="http://schemas.openxmlformats.org/drawingml/2006/chartDrawing">
    <cdr:from>
      <cdr:x>0.0242</cdr:x>
      <cdr:y>0.53603</cdr:y>
    </cdr:from>
    <cdr:to>
      <cdr:x>0.97418</cdr:x>
      <cdr:y>0.53603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E8EFCFE8-8D47-48E0-B424-33D5FE4D046D}"/>
            </a:ext>
          </a:extLst>
        </cdr:cNvPr>
        <cdr:cNvCxnSpPr/>
      </cdr:nvCxnSpPr>
      <cdr:spPr>
        <a:xfrm xmlns:a="http://schemas.openxmlformats.org/drawingml/2006/main" flipV="1">
          <a:off x="357381" y="3774153"/>
          <a:ext cx="14028941" cy="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0.01774</cdr:x>
      <cdr:y>0.2717</cdr:y>
    </cdr:from>
    <cdr:to>
      <cdr:x>0.03581</cdr:x>
      <cdr:y>0.46696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34CC96C5-45A5-484A-A2DF-508C12D20B1A}"/>
            </a:ext>
          </a:extLst>
        </cdr:cNvPr>
        <cdr:cNvSpPr txBox="1"/>
      </cdr:nvSpPr>
      <cdr:spPr>
        <a:xfrm xmlns:a="http://schemas.openxmlformats.org/drawingml/2006/main" rot="16200000">
          <a:off x="-291926" y="2466983"/>
          <a:ext cx="1374802" cy="26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Behaviors</a:t>
          </a:r>
        </a:p>
      </cdr:txBody>
    </cdr:sp>
  </cdr:relSizeAnchor>
  <cdr:relSizeAnchor xmlns:cdr="http://schemas.openxmlformats.org/drawingml/2006/chartDrawing">
    <cdr:from>
      <cdr:x>0.01764</cdr:x>
      <cdr:y>0.61169</cdr:y>
    </cdr:from>
    <cdr:to>
      <cdr:x>0.03571</cdr:x>
      <cdr:y>0.80695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A1E766D3-85DE-4A74-98EF-E83A20AA06F4}"/>
            </a:ext>
          </a:extLst>
        </cdr:cNvPr>
        <cdr:cNvSpPr txBox="1"/>
      </cdr:nvSpPr>
      <cdr:spPr>
        <a:xfrm xmlns:a="http://schemas.openxmlformats.org/drawingml/2006/main" rot="16200000">
          <a:off x="-293476" y="4860810"/>
          <a:ext cx="1374802" cy="26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Behaviors</a:t>
          </a:r>
        </a:p>
      </cdr:txBody>
    </cdr:sp>
  </cdr:relSizeAnchor>
  <cdr:relSizeAnchor xmlns:cdr="http://schemas.openxmlformats.org/drawingml/2006/chartDrawing">
    <cdr:from>
      <cdr:x>0.18333</cdr:x>
      <cdr:y>0.10281</cdr:y>
    </cdr:from>
    <cdr:to>
      <cdr:x>0.92905</cdr:x>
      <cdr:y>0.20158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A58CF400-69B5-49B6-9464-1FD561976C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07373" y="723900"/>
          <a:ext cx="11012437" cy="695422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0.21171</cdr:x>
      <cdr:y>0.10551</cdr:y>
    </cdr:from>
    <cdr:to>
      <cdr:x>0.95743</cdr:x>
      <cdr:y>0.20428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E1A7EB-2A3C-4B90-BDDF-8984D93100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26504" y="742916"/>
          <a:ext cx="11012465" cy="69542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0.0273</cdr:x>
      <cdr:y>0.54316</cdr:y>
    </cdr:from>
    <cdr:to>
      <cdr:x>0.97233</cdr:x>
      <cdr:y>0.54429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9CD8438-8CA9-4E91-9174-6513C4E3F745}"/>
            </a:ext>
          </a:extLst>
        </cdr:cNvPr>
        <cdr:cNvCxnSpPr/>
      </cdr:nvCxnSpPr>
      <cdr:spPr>
        <a:xfrm xmlns:a="http://schemas.openxmlformats.org/drawingml/2006/main" flipV="1">
          <a:off x="403154" y="3824296"/>
          <a:ext cx="13955788" cy="7956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0.16157</cdr:x>
      <cdr:y>0.25365</cdr:y>
    </cdr:from>
    <cdr:to>
      <cdr:x>0.42086</cdr:x>
      <cdr:y>0.29018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2B3B31E-C821-4820-A17E-A2CADB82617A}"/>
            </a:ext>
          </a:extLst>
        </cdr:cNvPr>
        <cdr:cNvSpPr txBox="1"/>
      </cdr:nvSpPr>
      <cdr:spPr>
        <a:xfrm xmlns:a="http://schemas.openxmlformats.org/drawingml/2006/main">
          <a:off x="2386005" y="1785932"/>
          <a:ext cx="3829081" cy="25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Meaningful, constructive avenues for conflict</a:t>
          </a:r>
          <a:r>
            <a:rPr lang="en-US" sz="1100" baseline="0"/>
            <a:t> resolution exist</a:t>
          </a:r>
          <a:endParaRPr lang="en-US" sz="1100"/>
        </a:p>
      </cdr:txBody>
    </cdr:sp>
  </cdr:relSizeAnchor>
  <cdr:relSizeAnchor xmlns:cdr="http://schemas.openxmlformats.org/drawingml/2006/chartDrawing">
    <cdr:from>
      <cdr:x>0.10352</cdr:x>
      <cdr:y>0.35917</cdr:y>
    </cdr:from>
    <cdr:to>
      <cdr:x>0.41054</cdr:x>
      <cdr:y>0.3957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2437659-AFA1-4495-AA42-684DC60EDB2D}"/>
            </a:ext>
          </a:extLst>
        </cdr:cNvPr>
        <cdr:cNvSpPr txBox="1"/>
      </cdr:nvSpPr>
      <cdr:spPr>
        <a:xfrm xmlns:a="http://schemas.openxmlformats.org/drawingml/2006/main">
          <a:off x="1528748" y="2528886"/>
          <a:ext cx="4533937" cy="25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Workplace culture aligns with attitudes of respectfulness regarding diversity</a:t>
          </a:r>
        </a:p>
      </cdr:txBody>
    </cdr:sp>
  </cdr:relSizeAnchor>
  <cdr:relSizeAnchor xmlns:cdr="http://schemas.openxmlformats.org/drawingml/2006/chartDrawing">
    <cdr:from>
      <cdr:x>0.2293</cdr:x>
      <cdr:y>0.46604</cdr:y>
    </cdr:from>
    <cdr:to>
      <cdr:x>0.41312</cdr:x>
      <cdr:y>0.50662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C8D8030-9612-4BB6-AF8B-557C3A4DD712}"/>
            </a:ext>
          </a:extLst>
        </cdr:cNvPr>
        <cdr:cNvSpPr txBox="1"/>
      </cdr:nvSpPr>
      <cdr:spPr>
        <a:xfrm xmlns:a="http://schemas.openxmlformats.org/drawingml/2006/main">
          <a:off x="3386138" y="3281365"/>
          <a:ext cx="2714573" cy="28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I experience an</a:t>
          </a:r>
          <a:r>
            <a:rPr lang="en-US" sz="1100" baseline="0"/>
            <a:t> articulable level of inclusion</a:t>
          </a:r>
          <a:endParaRPr lang="en-US" sz="1100"/>
        </a:p>
      </cdr:txBody>
    </cdr:sp>
  </cdr:relSizeAnchor>
  <cdr:relSizeAnchor xmlns:cdr="http://schemas.openxmlformats.org/drawingml/2006/chartDrawing">
    <cdr:from>
      <cdr:x>0.5318</cdr:x>
      <cdr:y>0.5648</cdr:y>
    </cdr:from>
    <cdr:to>
      <cdr:x>0.70336</cdr:x>
      <cdr:y>0.63515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741D6C3-4C1C-4183-8B15-4DBC03487870}"/>
            </a:ext>
          </a:extLst>
        </cdr:cNvPr>
        <cdr:cNvSpPr txBox="1"/>
      </cdr:nvSpPr>
      <cdr:spPr>
        <a:xfrm xmlns:a="http://schemas.openxmlformats.org/drawingml/2006/main">
          <a:off x="7853424" y="3976660"/>
          <a:ext cx="2533522" cy="49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Communication about microaggressions/</a:t>
          </a:r>
        </a:p>
        <a:p xmlns:a="http://schemas.openxmlformats.org/drawingml/2006/main">
          <a:r>
            <a:rPr lang="en-US" sz="1100"/>
            <a:t>stereotypes </a:t>
          </a:r>
          <a:r>
            <a:rPr lang="en-US" sz="1100" baseline="0"/>
            <a:t>gets distorted/discredited</a:t>
          </a:r>
          <a:endParaRPr lang="en-US" sz="1100"/>
        </a:p>
      </cdr:txBody>
    </cdr:sp>
  </cdr:relSizeAnchor>
  <cdr:relSizeAnchor xmlns:cdr="http://schemas.openxmlformats.org/drawingml/2006/chartDrawing">
    <cdr:from>
      <cdr:x>0.57372</cdr:x>
      <cdr:y>0.66897</cdr:y>
    </cdr:from>
    <cdr:to>
      <cdr:x>0.73303</cdr:x>
      <cdr:y>0.73526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3DC09E38-2598-43C1-B1EF-401928D0F796}"/>
            </a:ext>
          </a:extLst>
        </cdr:cNvPr>
        <cdr:cNvSpPr txBox="1"/>
      </cdr:nvSpPr>
      <cdr:spPr>
        <a:xfrm xmlns:a="http://schemas.openxmlformats.org/drawingml/2006/main">
          <a:off x="8472471" y="4710109"/>
          <a:ext cx="2352620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Treats me as though I lack knowledge/</a:t>
          </a:r>
        </a:p>
        <a:p xmlns:a="http://schemas.openxmlformats.org/drawingml/2006/main">
          <a:r>
            <a:rPr lang="en-US" sz="1100"/>
            <a:t>insight relating</a:t>
          </a:r>
          <a:r>
            <a:rPr lang="en-US" sz="1100" baseline="0"/>
            <a:t> to problem solving</a:t>
          </a:r>
          <a:endParaRPr lang="en-US" sz="1100"/>
        </a:p>
      </cdr:txBody>
    </cdr:sp>
  </cdr:relSizeAnchor>
  <cdr:relSizeAnchor xmlns:cdr="http://schemas.openxmlformats.org/drawingml/2006/chartDrawing">
    <cdr:from>
      <cdr:x>0.61178</cdr:x>
      <cdr:y>0.77855</cdr:y>
    </cdr:from>
    <cdr:to>
      <cdr:x>0.78658</cdr:x>
      <cdr:y>0.84484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7C7D5A35-4DCF-46F1-84ED-5B0ADAD739FE}"/>
            </a:ext>
          </a:extLst>
        </cdr:cNvPr>
        <cdr:cNvSpPr txBox="1"/>
      </cdr:nvSpPr>
      <cdr:spPr>
        <a:xfrm xmlns:a="http://schemas.openxmlformats.org/drawingml/2006/main">
          <a:off x="9034440" y="5481657"/>
          <a:ext cx="2581369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Allows dismissive</a:t>
          </a:r>
          <a:r>
            <a:rPr lang="en-US" sz="1100" baseline="0"/>
            <a:t> treatment in discussions</a:t>
          </a:r>
        </a:p>
        <a:p xmlns:a="http://schemas.openxmlformats.org/drawingml/2006/main">
          <a:r>
            <a:rPr lang="en-US" sz="1100" baseline="0"/>
            <a:t>about unfair workplace practices</a:t>
          </a:r>
          <a:endParaRPr lang="en-US" sz="1100"/>
        </a:p>
      </cdr:txBody>
    </cdr:sp>
  </cdr:relSizeAnchor>
  <cdr:relSizeAnchor xmlns:cdr="http://schemas.openxmlformats.org/drawingml/2006/chartDrawing">
    <cdr:from>
      <cdr:x>0.61436</cdr:x>
      <cdr:y>0.88271</cdr:y>
    </cdr:from>
    <cdr:to>
      <cdr:x>0.82463</cdr:x>
      <cdr:y>0.9463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06DB0959-7F42-4106-ABDE-CEF9D5E508C8}"/>
            </a:ext>
          </a:extLst>
        </cdr:cNvPr>
        <cdr:cNvSpPr txBox="1"/>
      </cdr:nvSpPr>
      <cdr:spPr>
        <a:xfrm xmlns:a="http://schemas.openxmlformats.org/drawingml/2006/main">
          <a:off x="9072526" y="6215035"/>
          <a:ext cx="3105175" cy="447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Prevents individuals from communicating</a:t>
          </a:r>
          <a:r>
            <a:rPr lang="en-US" sz="1100" baseline="0"/>
            <a:t> </a:t>
          </a:r>
          <a:r>
            <a:rPr lang="en-US" sz="1100"/>
            <a:t>their</a:t>
          </a:r>
        </a:p>
        <a:p xmlns:a="http://schemas.openxmlformats.org/drawingml/2006/main">
          <a:r>
            <a:rPr lang="en-US" sz="1100"/>
            <a:t>knowledge about bias and its impacts on their work</a:t>
          </a:r>
        </a:p>
      </cdr:txBody>
    </cdr:sp>
  </cdr:relSizeAnchor>
  <cdr:relSizeAnchor xmlns:cdr="http://schemas.openxmlformats.org/drawingml/2006/chartDrawing">
    <cdr:from>
      <cdr:x>0.02354</cdr:x>
      <cdr:y>0.2753</cdr:y>
    </cdr:from>
    <cdr:to>
      <cdr:x>0.04224</cdr:x>
      <cdr:y>0.47146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0D9EA7E1-4BB8-4119-A4F9-547D742F634F}"/>
            </a:ext>
          </a:extLst>
        </cdr:cNvPr>
        <cdr:cNvSpPr txBox="1"/>
      </cdr:nvSpPr>
      <cdr:spPr>
        <a:xfrm xmlns:a="http://schemas.openxmlformats.org/drawingml/2006/main" rot="16200000">
          <a:off x="-204791" y="2490823"/>
          <a:ext cx="1381139" cy="276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Behaviors/Conditions</a:t>
          </a:r>
        </a:p>
      </cdr:txBody>
    </cdr:sp>
  </cdr:relSizeAnchor>
  <cdr:relSizeAnchor xmlns:cdr="http://schemas.openxmlformats.org/drawingml/2006/chartDrawing">
    <cdr:from>
      <cdr:x>0.02343</cdr:x>
      <cdr:y>0.61485</cdr:y>
    </cdr:from>
    <cdr:to>
      <cdr:x>0.04213</cdr:x>
      <cdr:y>0.91631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0767FE2-2CF5-4F9A-8E2D-62ADF2173B86}"/>
            </a:ext>
          </a:extLst>
        </cdr:cNvPr>
        <cdr:cNvSpPr txBox="1"/>
      </cdr:nvSpPr>
      <cdr:spPr>
        <a:xfrm xmlns:a="http://schemas.openxmlformats.org/drawingml/2006/main" rot="16200000">
          <a:off x="-577163" y="5252287"/>
          <a:ext cx="2122495" cy="276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Behaviors/ Conditions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18</xdr:col>
      <xdr:colOff>433388</xdr:colOff>
      <xdr:row>94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A1829A-693B-4B83-99BF-77972FC2F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0</xdr:rowOff>
    </xdr:from>
    <xdr:to>
      <xdr:col>15</xdr:col>
      <xdr:colOff>523876</xdr:colOff>
      <xdr:row>61</xdr:row>
      <xdr:rowOff>157164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2A575D-E831-4E9A-8C09-59B6DB98C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182</xdr:row>
      <xdr:rowOff>0</xdr:rowOff>
    </xdr:from>
    <xdr:to>
      <xdr:col>25</xdr:col>
      <xdr:colOff>200025</xdr:colOff>
      <xdr:row>217</xdr:row>
      <xdr:rowOff>71438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F08F14-005F-4955-94A8-337CC7C81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25</xdr:col>
      <xdr:colOff>201168</xdr:colOff>
      <xdr:row>255</xdr:row>
      <xdr:rowOff>71628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5E4EB9-032E-4979-8B01-E6294F2A4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13</xdr:col>
      <xdr:colOff>352426</xdr:colOff>
      <xdr:row>30</xdr:row>
      <xdr:rowOff>147638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215E09A-7936-4E1F-B6C9-A1EB2204C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24</xdr:col>
      <xdr:colOff>152400</xdr:colOff>
      <xdr:row>176</xdr:row>
      <xdr:rowOff>83820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FA40E2-B788-497F-BD24-47A83E84D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24</xdr:col>
      <xdr:colOff>152401</xdr:colOff>
      <xdr:row>136</xdr:row>
      <xdr:rowOff>83820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E12E7DC-5BA2-49C6-8140-45F09EF8B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0.39656</cdr:x>
      <cdr:y>0.55119</cdr:y>
    </cdr:from>
    <cdr:to>
      <cdr:x>0.48125</cdr:x>
      <cdr:y>0.5905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7C99FA-E1F5-4CD7-8EFD-A84B3310B297}"/>
            </a:ext>
          </a:extLst>
        </cdr:cNvPr>
        <cdr:cNvSpPr txBox="1"/>
      </cdr:nvSpPr>
      <cdr:spPr>
        <a:xfrm xmlns:a="http://schemas.openxmlformats.org/drawingml/2006/main">
          <a:off x="4281488" y="3205164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0.01191</cdr:x>
      <cdr:y>0.94922</cdr:y>
    </cdr:from>
    <cdr:to>
      <cdr:x>0.60035</cdr:x>
      <cdr:y>0.99509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D6772B5-BEA4-4550-A616-0E984B675047}"/>
            </a:ext>
          </a:extLst>
        </cdr:cNvPr>
        <cdr:cNvSpPr txBox="1"/>
      </cdr:nvSpPr>
      <cdr:spPr>
        <a:xfrm xmlns:a="http://schemas.openxmlformats.org/drawingml/2006/main">
          <a:off x="128587" y="5519739"/>
          <a:ext cx="6353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*One participant in this</a:t>
          </a:r>
          <a:r>
            <a:rPr lang="en-US" sz="1000" baseline="0"/>
            <a:t> group attended the general forum but did not participate in a small discussion group.</a:t>
          </a:r>
          <a:endParaRPr lang="en-US" sz="10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0.01415</cdr:x>
      <cdr:y>0.95207</cdr:y>
    </cdr:from>
    <cdr:to>
      <cdr:x>0.11861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C0F64B-B6D4-4795-A622-42E1C962D340}"/>
            </a:ext>
          </a:extLst>
        </cdr:cNvPr>
        <cdr:cNvSpPr txBox="1"/>
      </cdr:nvSpPr>
      <cdr:spPr>
        <a:xfrm xmlns:a="http://schemas.openxmlformats.org/drawingml/2006/main">
          <a:off x="123826" y="4919662"/>
          <a:ext cx="91440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0.00979</cdr:x>
      <cdr:y>0.92021</cdr:y>
    </cdr:from>
    <cdr:to>
      <cdr:x>0.74646</cdr:x>
      <cdr:y>0.99631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FE3CE1A-63EA-4285-B136-5357AB4FA184}"/>
            </a:ext>
          </a:extLst>
        </cdr:cNvPr>
        <cdr:cNvSpPr txBox="1"/>
      </cdr:nvSpPr>
      <cdr:spPr>
        <a:xfrm xmlns:a="http://schemas.openxmlformats.org/drawingml/2006/main">
          <a:off x="88681" y="5053014"/>
          <a:ext cx="6672960" cy="417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*One participant in this group attended the general forum</a:t>
          </a:r>
          <a:r>
            <a:rPr lang="en-US" sz="1000" baseline="0"/>
            <a:t> but did not participate in a small discussion group.</a:t>
          </a:r>
        </a:p>
        <a:p xmlns:a="http://schemas.openxmlformats.org/drawingml/2006/main">
          <a:r>
            <a:rPr lang="en-US" sz="1000" baseline="0"/>
            <a:t>*Participants in the "Other" category included a Human Resources Generalist and a Legal Technician.</a:t>
          </a:r>
          <a:endParaRPr lang="en-US" sz="10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0.11047</cdr:x>
      <cdr:y>0.90671</cdr:y>
    </cdr:from>
    <cdr:to>
      <cdr:x>0.52344</cdr:x>
      <cdr:y>0.98445</cdr:y>
    </cdr:to>
    <cdr:sp macro="" textlink="">
      <cdr:nvSpPr>
        <cdr:cNvPr id="20" name="Rectangle 19">
          <a:extLst xmlns:a="http://schemas.openxmlformats.org/drawingml/2006/main">
            <a:ext uri="{FF2B5EF4-FFF2-40B4-BE49-F238E27FC236}">
              <a16:creationId xmlns:a16="http://schemas.microsoft.com/office/drawing/2014/main" id="{367E2E59-0430-4A58-85E9-A4A6B21F7017}"/>
            </a:ext>
          </a:extLst>
        </cdr:cNvPr>
        <cdr:cNvSpPr/>
      </cdr:nvSpPr>
      <cdr:spPr>
        <a:xfrm xmlns:a="http://schemas.openxmlformats.org/drawingml/2006/main">
          <a:off x="1638301" y="6110288"/>
          <a:ext cx="6124575" cy="523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0.02569</cdr:x>
      <cdr:y>0.92085</cdr:y>
    </cdr:from>
    <cdr:to>
      <cdr:x>0.08735</cdr:x>
      <cdr:y>0.96608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5AFD2B-D844-45F8-ACBB-364D18F7DBC4}"/>
            </a:ext>
          </a:extLst>
        </cdr:cNvPr>
        <cdr:cNvSpPr txBox="1"/>
      </cdr:nvSpPr>
      <cdr:spPr>
        <a:xfrm xmlns:a="http://schemas.openxmlformats.org/drawingml/2006/main">
          <a:off x="381001" y="6205538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0.11368</cdr:x>
      <cdr:y>0.92085</cdr:y>
    </cdr:from>
    <cdr:to>
      <cdr:x>0.12717</cdr:x>
      <cdr:y>0.95053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C9538247-0DA7-4557-907C-5C7CD505D85A}"/>
            </a:ext>
          </a:extLst>
        </cdr:cNvPr>
        <cdr:cNvSpPr/>
      </cdr:nvSpPr>
      <cdr:spPr>
        <a:xfrm xmlns:a="http://schemas.openxmlformats.org/drawingml/2006/main">
          <a:off x="1685926" y="6205538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0.68936</cdr:x>
      <cdr:y>0.92061</cdr:y>
    </cdr:from>
    <cdr:to>
      <cdr:x>0.70285</cdr:x>
      <cdr:y>0.95029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1022350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0.63156</cdr:x>
      <cdr:y>0.92061</cdr:y>
    </cdr:from>
    <cdr:to>
      <cdr:x>0.64504</cdr:x>
      <cdr:y>0.95029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936625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0.53201</cdr:x>
      <cdr:y>0.92061</cdr:y>
    </cdr:from>
    <cdr:to>
      <cdr:x>0.54549</cdr:x>
      <cdr:y>0.95029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788987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0.38814</cdr:x>
      <cdr:y>0.92061</cdr:y>
    </cdr:from>
    <cdr:to>
      <cdr:x>0.40163</cdr:x>
      <cdr:y>0.95029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575627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0.27896</cdr:x>
      <cdr:y>0.92061</cdr:y>
    </cdr:from>
    <cdr:to>
      <cdr:x>0.29244</cdr:x>
      <cdr:y>0.95029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413702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2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0.2128</cdr:x>
      <cdr:y>0.92061</cdr:y>
    </cdr:from>
    <cdr:to>
      <cdr:x>0.22629</cdr:x>
      <cdr:y>0.95029</cdr:y>
    </cdr:to>
    <cdr:sp macro="" textlink="">
      <cdr:nvSpPr>
        <cdr:cNvPr id="10" name="Oval 9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315595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0.02248</cdr:x>
      <cdr:y>0.90106</cdr:y>
    </cdr:from>
    <cdr:to>
      <cdr:x>0.97816</cdr:x>
      <cdr:y>0.99011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FB9EA7C7-1D4D-4062-A9A0-D8DD122874AD}"/>
            </a:ext>
          </a:extLst>
        </cdr:cNvPr>
        <cdr:cNvSpPr/>
      </cdr:nvSpPr>
      <cdr:spPr>
        <a:xfrm xmlns:a="http://schemas.openxmlformats.org/drawingml/2006/main">
          <a:off x="333374" y="6072188"/>
          <a:ext cx="14173202" cy="600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0.13038</cdr:x>
      <cdr:y>0.91519</cdr:y>
    </cdr:from>
    <cdr:to>
      <cdr:x>0.20745</cdr:x>
      <cdr:y>0.95618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26BBCBB2-CC36-454F-A608-F93871FC6908}"/>
            </a:ext>
          </a:extLst>
        </cdr:cNvPr>
        <cdr:cNvSpPr txBox="1"/>
      </cdr:nvSpPr>
      <cdr:spPr>
        <a:xfrm xmlns:a="http://schemas.openxmlformats.org/drawingml/2006/main">
          <a:off x="1933576" y="6167438"/>
          <a:ext cx="1142999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0.2295</cdr:x>
      <cdr:y>0.91637</cdr:y>
    </cdr:from>
    <cdr:to>
      <cdr:x>0.2736</cdr:x>
      <cdr:y>0.95736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3403600" y="6175375"/>
          <a:ext cx="65405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0.29501</cdr:x>
      <cdr:y>0.91496</cdr:y>
    </cdr:from>
    <cdr:to>
      <cdr:x>0.38343</cdr:x>
      <cdr:y>0.95595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4375149" y="6165850"/>
          <a:ext cx="1311278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0.4042</cdr:x>
      <cdr:y>0.91496</cdr:y>
    </cdr:from>
    <cdr:to>
      <cdr:x>0.52023</cdr:x>
      <cdr:y>0.95595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5994399" y="6165850"/>
          <a:ext cx="172085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0.54485</cdr:x>
      <cdr:y>0.91496</cdr:y>
    </cdr:from>
    <cdr:to>
      <cdr:x>0.62449</cdr:x>
      <cdr:y>0.95595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8080375" y="6165850"/>
          <a:ext cx="1181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0.64376</cdr:x>
      <cdr:y>0.91496</cdr:y>
    </cdr:from>
    <cdr:to>
      <cdr:x>0.68015</cdr:x>
      <cdr:y>0.95595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CB1DB943-FABF-4061-B866-2BD4E28C1FBE}"/>
            </a:ext>
          </a:extLst>
        </cdr:cNvPr>
        <cdr:cNvSpPr txBox="1"/>
      </cdr:nvSpPr>
      <cdr:spPr>
        <a:xfrm xmlns:a="http://schemas.openxmlformats.org/drawingml/2006/main">
          <a:off x="9547225" y="6165850"/>
          <a:ext cx="539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0.70156</cdr:x>
      <cdr:y>0.91496</cdr:y>
    </cdr:from>
    <cdr:to>
      <cdr:x>0.7812</cdr:x>
      <cdr:y>0.95595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CB1DB943-FABF-4061-B866-2BD4E28C1FBE}"/>
            </a:ext>
          </a:extLst>
        </cdr:cNvPr>
        <cdr:cNvSpPr txBox="1"/>
      </cdr:nvSpPr>
      <cdr:spPr>
        <a:xfrm xmlns:a="http://schemas.openxmlformats.org/drawingml/2006/main">
          <a:off x="10404475" y="6165850"/>
          <a:ext cx="1181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0.11646</cdr:x>
      <cdr:y>0.95029</cdr:y>
    </cdr:from>
    <cdr:to>
      <cdr:x>0.53757</cdr:x>
      <cdr:y>0.99128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02CAFCDC-E2F5-49CE-869C-A48C9E0274C6}"/>
            </a:ext>
          </a:extLst>
        </cdr:cNvPr>
        <cdr:cNvSpPr txBox="1"/>
      </cdr:nvSpPr>
      <cdr:spPr>
        <a:xfrm xmlns:a="http://schemas.openxmlformats.org/drawingml/2006/main">
          <a:off x="1727200" y="6403975"/>
          <a:ext cx="624522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--------------------------------------------</a:t>
          </a:r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</a:rPr>
            <a:t>(No responses fell into these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</a:rPr>
            <a:t> categories.)----------------------------------------------</a:t>
          </a:r>
          <a:endParaRPr lang="en-US" sz="1000" i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0.77007</cdr:x>
      <cdr:y>0.91496</cdr:y>
    </cdr:from>
    <cdr:to>
      <cdr:x>0.97238</cdr:x>
      <cdr:y>0.98304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D70557B-6EB6-4811-8528-9E0A6CBDB4FA}"/>
            </a:ext>
          </a:extLst>
        </cdr:cNvPr>
        <cdr:cNvSpPr txBox="1"/>
      </cdr:nvSpPr>
      <cdr:spPr>
        <a:xfrm xmlns:a="http://schemas.openxmlformats.org/drawingml/2006/main">
          <a:off x="11420475" y="6165850"/>
          <a:ext cx="3000375" cy="458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</a:p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900" i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0.77007</cdr:x>
      <cdr:y>0.91519</cdr:y>
    </cdr:from>
    <cdr:to>
      <cdr:x>0.77071</cdr:x>
      <cdr:y>0.97597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2BBF8701-EC64-4B53-BA43-A5A95876E3ED}"/>
            </a:ext>
          </a:extLst>
        </cdr:cNvPr>
        <cdr:cNvCxnSpPr/>
      </cdr:nvCxnSpPr>
      <cdr:spPr>
        <a:xfrm xmlns:a="http://schemas.openxmlformats.org/drawingml/2006/main">
          <a:off x="11420476" y="6167438"/>
          <a:ext cx="9525" cy="4095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0.10825</cdr:x>
      <cdr:y>0.88237</cdr:y>
    </cdr:from>
    <cdr:to>
      <cdr:x>0.27524</cdr:x>
      <cdr:y>0.96731</cdr:y>
    </cdr:to>
    <cdr:sp macro="" textlink="">
      <cdr:nvSpPr>
        <cdr:cNvPr id="31" name="Rectangle 30">
          <a:extLst xmlns:a="http://schemas.openxmlformats.org/drawingml/2006/main">
            <a:ext uri="{FF2B5EF4-FFF2-40B4-BE49-F238E27FC236}">
              <a16:creationId xmlns:a16="http://schemas.microsoft.com/office/drawing/2014/main" id="{EA7C83B8-98B7-408E-91C5-DE0068C39D65}"/>
            </a:ext>
          </a:extLst>
        </cdr:cNvPr>
        <cdr:cNvSpPr/>
      </cdr:nvSpPr>
      <cdr:spPr>
        <a:xfrm xmlns:a="http://schemas.openxmlformats.org/drawingml/2006/main">
          <a:off x="1603375" y="5441950"/>
          <a:ext cx="2473326" cy="5238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0.10096</cdr:x>
      <cdr:y>0.33436</cdr:y>
    </cdr:from>
    <cdr:to>
      <cdr:x>0.1627</cdr:x>
      <cdr:y>0.3807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BD1F73-695F-4E96-A75D-10B42CE7E364}"/>
            </a:ext>
          </a:extLst>
        </cdr:cNvPr>
        <cdr:cNvSpPr txBox="1"/>
      </cdr:nvSpPr>
      <cdr:spPr>
        <a:xfrm xmlns:a="http://schemas.openxmlformats.org/drawingml/2006/main">
          <a:off x="1495426" y="2062163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Office politics create barriers for you.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0.01929</cdr:x>
      <cdr:y>0.41004</cdr:y>
    </cdr:from>
    <cdr:to>
      <cdr:x>0.08103</cdr:x>
      <cdr:y>0.46873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722A544-308D-4D5E-9D1B-340BEB394162}"/>
            </a:ext>
          </a:extLst>
        </cdr:cNvPr>
        <cdr:cNvSpPr txBox="1"/>
      </cdr:nvSpPr>
      <cdr:spPr>
        <a:xfrm xmlns:a="http://schemas.openxmlformats.org/drawingml/2006/main">
          <a:off x="285751" y="2528888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Turf wars/silos play a part in the well-being of employees and workplace environment.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0.11447</cdr:x>
      <cdr:y>0.48417</cdr:y>
    </cdr:from>
    <cdr:to>
      <cdr:x>0.17621</cdr:x>
      <cdr:y>0.52896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F0EEC6A-09A4-4A51-8DD3-496543EF53C3}"/>
            </a:ext>
          </a:extLst>
        </cdr:cNvPr>
        <cdr:cNvSpPr txBox="1"/>
      </cdr:nvSpPr>
      <cdr:spPr>
        <a:xfrm xmlns:a="http://schemas.openxmlformats.org/drawingml/2006/main">
          <a:off x="1695451" y="298608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Empathy is important for organizations/workplaces to exhibit.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0.01479</cdr:x>
      <cdr:y>0.55985</cdr:y>
    </cdr:from>
    <cdr:to>
      <cdr:x>0.3627</cdr:x>
      <cdr:y>0.60927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84E9C94-F7DF-4C48-9539-D280D4742E38}"/>
            </a:ext>
          </a:extLst>
        </cdr:cNvPr>
        <cdr:cNvSpPr txBox="1"/>
      </cdr:nvSpPr>
      <cdr:spPr>
        <a:xfrm xmlns:a="http://schemas.openxmlformats.org/drawingml/2006/main">
          <a:off x="219075" y="3452813"/>
          <a:ext cx="5153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Enabling employee and career advancement increases job satisfaction and engagement.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0.1164</cdr:x>
      <cdr:y>0.61853</cdr:y>
    </cdr:from>
    <cdr:to>
      <cdr:x>0.33376</cdr:x>
      <cdr:y>0.69112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E3E5004-2EAF-4B64-9695-A258D62F43B7}"/>
            </a:ext>
          </a:extLst>
        </cdr:cNvPr>
        <cdr:cNvSpPr txBox="1"/>
      </cdr:nvSpPr>
      <cdr:spPr>
        <a:xfrm xmlns:a="http://schemas.openxmlformats.org/drawingml/2006/main">
          <a:off x="1724024" y="3814763"/>
          <a:ext cx="3219451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Leadership and managers are trained and qualified to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navigate difficult conversations and conflict.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0.06367</cdr:x>
      <cdr:y>0.26178</cdr:y>
    </cdr:from>
    <cdr:to>
      <cdr:x>0.36206</cdr:x>
      <cdr:y>0.31737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0C272B2-F17C-4F55-AA11-E0BBD4CF9723}"/>
            </a:ext>
          </a:extLst>
        </cdr:cNvPr>
        <cdr:cNvSpPr txBox="1"/>
      </cdr:nvSpPr>
      <cdr:spPr>
        <a:xfrm xmlns:a="http://schemas.openxmlformats.org/drawingml/2006/main">
          <a:off x="942976" y="1614488"/>
          <a:ext cx="44196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Leadership should focus on its organizational culture and the environment.</a:t>
          </a:r>
        </a:p>
      </cdr:txBody>
    </cdr:sp>
  </cdr:relSizeAnchor>
  <cdr:relSizeAnchor xmlns:cdr="http://schemas.openxmlformats.org/drawingml/2006/chartDrawing">
    <cdr:from>
      <cdr:x>0.06066</cdr:x>
      <cdr:y>0.18739</cdr:y>
    </cdr:from>
    <cdr:to>
      <cdr:x>0.3627</cdr:x>
      <cdr:y>0.24299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3BD976A-FD42-4C3C-9DF9-513A5505CDAF}"/>
            </a:ext>
          </a:extLst>
        </cdr:cNvPr>
        <cdr:cNvSpPr txBox="1"/>
      </cdr:nvSpPr>
      <cdr:spPr>
        <a:xfrm xmlns:a="http://schemas.openxmlformats.org/drawingml/2006/main">
          <a:off x="898525" y="1155700"/>
          <a:ext cx="447357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The traditional interviewing and onboarding process can be improved upon.</a:t>
          </a:r>
        </a:p>
      </cdr:txBody>
    </cdr:sp>
  </cdr:relSizeAnchor>
  <cdr:relSizeAnchor xmlns:cdr="http://schemas.openxmlformats.org/drawingml/2006/chartDrawing">
    <cdr:from>
      <cdr:x>0.14405</cdr:x>
      <cdr:y>0.11351</cdr:y>
    </cdr:from>
    <cdr:to>
      <cdr:x>0.3627</cdr:x>
      <cdr:y>0.15367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4EFE29A4-87BF-48C5-B911-E8E805C21F4D}"/>
            </a:ext>
          </a:extLst>
        </cdr:cNvPr>
        <cdr:cNvSpPr txBox="1"/>
      </cdr:nvSpPr>
      <cdr:spPr>
        <a:xfrm xmlns:a="http://schemas.openxmlformats.org/drawingml/2006/main">
          <a:off x="2133601" y="700088"/>
          <a:ext cx="3238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The quality of an employer's recruiting efforts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matter.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0.06517</cdr:x>
      <cdr:y>0.78353</cdr:y>
    </cdr:from>
    <cdr:to>
      <cdr:x>0.1269</cdr:x>
      <cdr:y>0.82368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51D30F5F-8CCF-4E74-BAB8-260D5276A7F7}"/>
            </a:ext>
          </a:extLst>
        </cdr:cNvPr>
        <cdr:cNvSpPr txBox="1"/>
      </cdr:nvSpPr>
      <cdr:spPr>
        <a:xfrm xmlns:a="http://schemas.openxmlformats.org/drawingml/2006/main">
          <a:off x="965200" y="483235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Knowing how a supervisor reacts influences whether employees speak up.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0.02401</cdr:x>
      <cdr:y>0.89936</cdr:y>
    </cdr:from>
    <cdr:to>
      <cdr:x>0.08575</cdr:x>
      <cdr:y>0.94878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1429349-949E-461F-884E-64B7519F5316}"/>
            </a:ext>
          </a:extLst>
        </cdr:cNvPr>
        <cdr:cNvSpPr txBox="1"/>
      </cdr:nvSpPr>
      <cdr:spPr>
        <a:xfrm xmlns:a="http://schemas.openxmlformats.org/drawingml/2006/main">
          <a:off x="355581" y="5546739"/>
          <a:ext cx="914444" cy="30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0.11211</cdr:x>
      <cdr:y>0.89936</cdr:y>
    </cdr:from>
    <cdr:to>
      <cdr:x>0.12562</cdr:x>
      <cdr:y>0.93179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57E89B62-E7C5-445B-BB16-648DC9F3F17D}"/>
            </a:ext>
          </a:extLst>
        </cdr:cNvPr>
        <cdr:cNvSpPr/>
      </cdr:nvSpPr>
      <cdr:spPr>
        <a:xfrm xmlns:a="http://schemas.openxmlformats.org/drawingml/2006/main">
          <a:off x="1660510" y="5546739"/>
          <a:ext cx="200062" cy="20001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0.68853</cdr:x>
      <cdr:y>0.8991</cdr:y>
    </cdr:from>
    <cdr:to>
      <cdr:x>0.70204</cdr:x>
      <cdr:y>0.93153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29A3B70E-7544-4783-BE6E-9949663A6DDA}"/>
            </a:ext>
          </a:extLst>
        </cdr:cNvPr>
        <cdr:cNvSpPr/>
      </cdr:nvSpPr>
      <cdr:spPr>
        <a:xfrm xmlns:a="http://schemas.openxmlformats.org/drawingml/2006/main">
          <a:off x="10198089" y="5545122"/>
          <a:ext cx="200062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0.63066</cdr:x>
      <cdr:y>0.8991</cdr:y>
    </cdr:from>
    <cdr:to>
      <cdr:x>0.64415</cdr:x>
      <cdr:y>0.93153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2753EF41-35AD-4C16-B886-EB653293D292}"/>
            </a:ext>
          </a:extLst>
        </cdr:cNvPr>
        <cdr:cNvSpPr/>
      </cdr:nvSpPr>
      <cdr:spPr>
        <a:xfrm xmlns:a="http://schemas.openxmlformats.org/drawingml/2006/main">
          <a:off x="9340890" y="5545122"/>
          <a:ext cx="199914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0.53098</cdr:x>
      <cdr:y>0.8991</cdr:y>
    </cdr:from>
    <cdr:to>
      <cdr:x>0.54448</cdr:x>
      <cdr:y>0.93153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07BF9355-94B0-4EFE-BB78-3F36734ADE36}"/>
            </a:ext>
          </a:extLst>
        </cdr:cNvPr>
        <cdr:cNvSpPr/>
      </cdr:nvSpPr>
      <cdr:spPr>
        <a:xfrm xmlns:a="http://schemas.openxmlformats.org/drawingml/2006/main">
          <a:off x="7864521" y="5545122"/>
          <a:ext cx="199915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0.38692</cdr:x>
      <cdr:y>0.8991</cdr:y>
    </cdr:from>
    <cdr:to>
      <cdr:x>0.40043</cdr:x>
      <cdr:y>0.93153</cdr:y>
    </cdr:to>
    <cdr:sp macro="" textlink="">
      <cdr:nvSpPr>
        <cdr:cNvPr id="18" name="Oval 17">
          <a:extLst xmlns:a="http://schemas.openxmlformats.org/drawingml/2006/main">
            <a:ext uri="{FF2B5EF4-FFF2-40B4-BE49-F238E27FC236}">
              <a16:creationId xmlns:a16="http://schemas.microsoft.com/office/drawing/2014/main" id="{439C23EA-D6E5-495B-8DF2-3E14DB1AE57C}"/>
            </a:ext>
          </a:extLst>
        </cdr:cNvPr>
        <cdr:cNvSpPr/>
      </cdr:nvSpPr>
      <cdr:spPr>
        <a:xfrm xmlns:a="http://schemas.openxmlformats.org/drawingml/2006/main">
          <a:off x="5730868" y="5545122"/>
          <a:ext cx="200063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0.2776</cdr:x>
      <cdr:y>0.8991</cdr:y>
    </cdr:from>
    <cdr:to>
      <cdr:x>0.2911</cdr:x>
      <cdr:y>0.93153</cdr:y>
    </cdr:to>
    <cdr:sp macro="" textlink="">
      <cdr:nvSpPr>
        <cdr:cNvPr id="19" name="Oval 18">
          <a:extLst xmlns:a="http://schemas.openxmlformats.org/drawingml/2006/main">
            <a:ext uri="{FF2B5EF4-FFF2-40B4-BE49-F238E27FC236}">
              <a16:creationId xmlns:a16="http://schemas.microsoft.com/office/drawing/2014/main" id="{E11241E5-949A-4056-94DB-338424EBDA24}"/>
            </a:ext>
          </a:extLst>
        </cdr:cNvPr>
        <cdr:cNvSpPr/>
      </cdr:nvSpPr>
      <cdr:spPr>
        <a:xfrm xmlns:a="http://schemas.openxmlformats.org/drawingml/2006/main">
          <a:off x="4111682" y="5545122"/>
          <a:ext cx="199914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0.21136</cdr:x>
      <cdr:y>0.8991</cdr:y>
    </cdr:from>
    <cdr:to>
      <cdr:x>0.22487</cdr:x>
      <cdr:y>0.93153</cdr:y>
    </cdr:to>
    <cdr:sp macro="" textlink="">
      <cdr:nvSpPr>
        <cdr:cNvPr id="20" name="Oval 19">
          <a:extLst xmlns:a="http://schemas.openxmlformats.org/drawingml/2006/main">
            <a:ext uri="{FF2B5EF4-FFF2-40B4-BE49-F238E27FC236}">
              <a16:creationId xmlns:a16="http://schemas.microsoft.com/office/drawing/2014/main" id="{43057F93-659F-4E40-953F-B852E95AB056}"/>
            </a:ext>
          </a:extLst>
        </cdr:cNvPr>
        <cdr:cNvSpPr/>
      </cdr:nvSpPr>
      <cdr:spPr>
        <a:xfrm xmlns:a="http://schemas.openxmlformats.org/drawingml/2006/main">
          <a:off x="3130501" y="5545122"/>
          <a:ext cx="200063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0.02079</cdr:x>
      <cdr:y>0.87773</cdr:y>
    </cdr:from>
    <cdr:to>
      <cdr:x>0.9777</cdr:x>
      <cdr:y>0.97504</cdr:y>
    </cdr:to>
    <cdr:sp macro="" textlink="">
      <cdr:nvSpPr>
        <cdr:cNvPr id="21" name="Rectangle 20">
          <a:extLst xmlns:a="http://schemas.openxmlformats.org/drawingml/2006/main">
            <a:ext uri="{FF2B5EF4-FFF2-40B4-BE49-F238E27FC236}">
              <a16:creationId xmlns:a16="http://schemas.microsoft.com/office/drawing/2014/main" id="{9DDC3FD9-84DA-4CD6-B468-1F7208075B3A}"/>
            </a:ext>
          </a:extLst>
        </cdr:cNvPr>
        <cdr:cNvSpPr/>
      </cdr:nvSpPr>
      <cdr:spPr>
        <a:xfrm xmlns:a="http://schemas.openxmlformats.org/drawingml/2006/main">
          <a:off x="307975" y="5413375"/>
          <a:ext cx="14173141" cy="600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0.12883</cdr:x>
      <cdr:y>0.89317</cdr:y>
    </cdr:from>
    <cdr:to>
      <cdr:x>0.206</cdr:x>
      <cdr:y>0.93796</cdr:y>
    </cdr:to>
    <cdr:sp macro="" textlink="">
      <cdr:nvSpPr>
        <cdr:cNvPr id="22" name="TextBox 10">
          <a:extLst xmlns:a="http://schemas.openxmlformats.org/drawingml/2006/main">
            <a:ext uri="{FF2B5EF4-FFF2-40B4-BE49-F238E27FC236}">
              <a16:creationId xmlns:a16="http://schemas.microsoft.com/office/drawing/2014/main" id="{F7C8CC9E-80B1-4AC1-9047-E75EEC769CAE}"/>
            </a:ext>
          </a:extLst>
        </cdr:cNvPr>
        <cdr:cNvSpPr txBox="1"/>
      </cdr:nvSpPr>
      <cdr:spPr>
        <a:xfrm xmlns:a="http://schemas.openxmlformats.org/drawingml/2006/main">
          <a:off x="1908178" y="5508597"/>
          <a:ext cx="1142981" cy="276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0.22808</cdr:x>
      <cdr:y>0.89446</cdr:y>
    </cdr:from>
    <cdr:to>
      <cdr:x>0.27224</cdr:x>
      <cdr:y>0.93925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347F9419-375C-4A3F-95D3-0BE14B73F9CC}"/>
            </a:ext>
          </a:extLst>
        </cdr:cNvPr>
        <cdr:cNvSpPr txBox="1"/>
      </cdr:nvSpPr>
      <cdr:spPr>
        <a:xfrm xmlns:a="http://schemas.openxmlformats.org/drawingml/2006/main">
          <a:off x="3378170" y="5516549"/>
          <a:ext cx="654021" cy="2762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0.29367</cdr:x>
      <cdr:y>0.89292</cdr:y>
    </cdr:from>
    <cdr:to>
      <cdr:x>0.38221</cdr:x>
      <cdr:y>0.93771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E9AB8731-C6E0-47AC-BEB2-9DB7F556B098}"/>
            </a:ext>
          </a:extLst>
        </cdr:cNvPr>
        <cdr:cNvSpPr txBox="1"/>
      </cdr:nvSpPr>
      <cdr:spPr>
        <a:xfrm xmlns:a="http://schemas.openxmlformats.org/drawingml/2006/main">
          <a:off x="4349711" y="5507047"/>
          <a:ext cx="1311306" cy="276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0.403</cdr:x>
      <cdr:y>0.89292</cdr:y>
    </cdr:from>
    <cdr:to>
      <cdr:x>0.51918</cdr:x>
      <cdr:y>0.93771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B160678-D611-437D-882D-FD3FA4D0210A}"/>
            </a:ext>
          </a:extLst>
        </cdr:cNvPr>
        <cdr:cNvSpPr txBox="1"/>
      </cdr:nvSpPr>
      <cdr:spPr>
        <a:xfrm xmlns:a="http://schemas.openxmlformats.org/drawingml/2006/main">
          <a:off x="5969045" y="5507047"/>
          <a:ext cx="1720774" cy="2762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0.54383</cdr:x>
      <cdr:y>0.89292</cdr:y>
    </cdr:from>
    <cdr:to>
      <cdr:x>0.62358</cdr:x>
      <cdr:y>0.93771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5C6EF340-CC18-4ADC-8819-13E820DEFAC2}"/>
            </a:ext>
          </a:extLst>
        </cdr:cNvPr>
        <cdr:cNvSpPr txBox="1"/>
      </cdr:nvSpPr>
      <cdr:spPr>
        <a:xfrm xmlns:a="http://schemas.openxmlformats.org/drawingml/2006/main">
          <a:off x="8054944" y="5507047"/>
          <a:ext cx="1181095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0.64287</cdr:x>
      <cdr:y>0.89292</cdr:y>
    </cdr:from>
    <cdr:to>
      <cdr:x>0.67931</cdr:x>
      <cdr:y>0.93771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D2DE990B-B0AA-4CDD-96E5-CE330ED7C4D5}"/>
            </a:ext>
          </a:extLst>
        </cdr:cNvPr>
        <cdr:cNvSpPr txBox="1"/>
      </cdr:nvSpPr>
      <cdr:spPr>
        <a:xfrm xmlns:a="http://schemas.openxmlformats.org/drawingml/2006/main">
          <a:off x="9521821" y="5507047"/>
          <a:ext cx="539680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0.70075</cdr:x>
      <cdr:y>0.89292</cdr:y>
    </cdr:from>
    <cdr:to>
      <cdr:x>0.78049</cdr:x>
      <cdr:y>0.93771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FE7B58C2-2F09-4ACA-94CC-F3C1DC765E98}"/>
            </a:ext>
          </a:extLst>
        </cdr:cNvPr>
        <cdr:cNvSpPr txBox="1"/>
      </cdr:nvSpPr>
      <cdr:spPr>
        <a:xfrm xmlns:a="http://schemas.openxmlformats.org/drawingml/2006/main">
          <a:off x="10379020" y="5507047"/>
          <a:ext cx="1181095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0.10718</cdr:x>
      <cdr:y>0.93153</cdr:y>
    </cdr:from>
    <cdr:to>
      <cdr:x>0.27203</cdr:x>
      <cdr:y>0.97631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B5E9F94F-0629-45AA-8762-400A1B52A6A0}"/>
            </a:ext>
          </a:extLst>
        </cdr:cNvPr>
        <cdr:cNvSpPr txBox="1"/>
      </cdr:nvSpPr>
      <cdr:spPr>
        <a:xfrm xmlns:a="http://schemas.openxmlformats.org/drawingml/2006/main">
          <a:off x="1587439" y="5745133"/>
          <a:ext cx="2441638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</a:t>
          </a:r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</a:rPr>
            <a:t>(No responses fell into these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</a:rPr>
            <a:t> categories.)---</a:t>
          </a:r>
          <a:endParaRPr lang="en-US" sz="1000" i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0.76934</cdr:x>
      <cdr:y>0.89292</cdr:y>
    </cdr:from>
    <cdr:to>
      <cdr:x>0.97191</cdr:x>
      <cdr:y>0.96731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E74805F6-C855-48A8-BEAC-78821BA4DD02}"/>
            </a:ext>
          </a:extLst>
        </cdr:cNvPr>
        <cdr:cNvSpPr txBox="1"/>
      </cdr:nvSpPr>
      <cdr:spPr>
        <a:xfrm xmlns:a="http://schemas.openxmlformats.org/drawingml/2006/main">
          <a:off x="11395052" y="5507047"/>
          <a:ext cx="3000344" cy="458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</a:p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900" i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0.7687</cdr:x>
      <cdr:y>0.89163</cdr:y>
    </cdr:from>
    <cdr:to>
      <cdr:x>0.76934</cdr:x>
      <cdr:y>0.95805</cdr:y>
    </cdr:to>
    <cdr:cxnSp macro="">
      <cdr:nvCxnSpPr>
        <cdr:cNvPr id="32" name="Straight Connector 31">
          <a:extLst xmlns:a="http://schemas.openxmlformats.org/drawingml/2006/main">
            <a:ext uri="{FF2B5EF4-FFF2-40B4-BE49-F238E27FC236}">
              <a16:creationId xmlns:a16="http://schemas.microsoft.com/office/drawing/2014/main" id="{D54D5182-E566-4617-BCCE-9A2873EDA847}"/>
            </a:ext>
          </a:extLst>
        </cdr:cNvPr>
        <cdr:cNvCxnSpPr/>
      </cdr:nvCxnSpPr>
      <cdr:spPr>
        <a:xfrm xmlns:a="http://schemas.openxmlformats.org/drawingml/2006/main">
          <a:off x="11385523" y="5499097"/>
          <a:ext cx="9492" cy="4095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0.12416</cdr:x>
      <cdr:y>0.71565</cdr:y>
    </cdr:from>
    <cdr:to>
      <cdr:x>0.34152</cdr:x>
      <cdr:y>0.7597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0A25A7FB-B5CF-4812-BAA1-2495DF385885}"/>
            </a:ext>
          </a:extLst>
        </cdr:cNvPr>
        <cdr:cNvSpPr txBox="1"/>
      </cdr:nvSpPr>
      <cdr:spPr>
        <a:xfrm xmlns:a="http://schemas.openxmlformats.org/drawingml/2006/main">
          <a:off x="1841500" y="4822825"/>
          <a:ext cx="3223789" cy="2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Employers have to think about employees' lives holistically.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0.94481</cdr:y>
    </cdr:from>
    <cdr:to>
      <cdr:x>0.97655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3A996D-8233-43BE-88ED-D429BFBC743D}"/>
            </a:ext>
          </a:extLst>
        </cdr:cNvPr>
        <cdr:cNvSpPr txBox="1"/>
      </cdr:nvSpPr>
      <cdr:spPr>
        <a:xfrm xmlns:a="http://schemas.openxmlformats.org/drawingml/2006/main">
          <a:off x="0" y="5179085"/>
          <a:ext cx="6743700" cy="302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*One</a:t>
          </a:r>
          <a:r>
            <a:rPr lang="en-US" sz="1100" baseline="0"/>
            <a:t> member of the Biracial/Multiracial Group </a:t>
          </a:r>
          <a:r>
            <a:rPr lang="en-US" sz="1000" baseline="0"/>
            <a:t>attended</a:t>
          </a:r>
          <a:r>
            <a:rPr lang="en-US" sz="1100" baseline="0"/>
            <a:t> the general forum, but did not participate in small group discussion.</a:t>
          </a:r>
          <a:endParaRPr lang="en-US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0.61192</cdr:x>
      <cdr:y>0.11999</cdr:y>
    </cdr:from>
    <cdr:to>
      <cdr:x>0.72519</cdr:x>
      <cdr:y>0.21589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B075FC-5A4F-4C89-88A9-2F2753C5BF79}"/>
            </a:ext>
          </a:extLst>
        </cdr:cNvPr>
        <cdr:cNvSpPr txBox="1"/>
      </cdr:nvSpPr>
      <cdr:spPr>
        <a:xfrm xmlns:a="http://schemas.openxmlformats.org/drawingml/2006/main">
          <a:off x="8232775" y="822325"/>
          <a:ext cx="1524000" cy="657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Biracial</a:t>
          </a:r>
          <a:r>
            <a:rPr lang="en-US" sz="1400" b="1" baseline="0">
              <a:solidFill>
                <a:srgbClr val="C00000"/>
              </a:solidFill>
            </a:rPr>
            <a:t>/Multiracial</a:t>
          </a:r>
        </a:p>
        <a:p xmlns:a="http://schemas.openxmlformats.org/drawingml/2006/main">
          <a:pPr algn="ctr"/>
          <a:r>
            <a:rPr lang="en-US" sz="1400" b="1" baseline="0">
              <a:solidFill>
                <a:srgbClr val="C00000"/>
              </a:solidFill>
            </a:rPr>
            <a:t>(3 Participants)</a:t>
          </a:r>
          <a:endParaRPr lang="en-US" sz="1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0.60484</cdr:x>
      <cdr:y>0.25388</cdr:y>
    </cdr:from>
    <cdr:to>
      <cdr:x>0.74501</cdr:x>
      <cdr:y>0.35905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89E549-9E8B-4246-90E1-79A4AEC56094}"/>
            </a:ext>
          </a:extLst>
        </cdr:cNvPr>
        <cdr:cNvSpPr txBox="1"/>
      </cdr:nvSpPr>
      <cdr:spPr>
        <a:xfrm xmlns:a="http://schemas.openxmlformats.org/drawingml/2006/main">
          <a:off x="8137525" y="1739905"/>
          <a:ext cx="1885950" cy="720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  <a:endParaRPr lang="en-US" sz="1400" b="1" baseline="0">
            <a:solidFill>
              <a:srgbClr val="7030A0"/>
            </a:solidFill>
          </a:endParaRPr>
        </a:p>
        <a:p xmlns:a="http://schemas.openxmlformats.org/drawingml/2006/main">
          <a:pPr algn="ctr"/>
          <a:r>
            <a:rPr lang="en-US" sz="1400" b="1" baseline="0">
              <a:solidFill>
                <a:srgbClr val="7030A0"/>
              </a:solidFill>
            </a:rPr>
            <a:t>(3 Participants)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0.61617</cdr:x>
      <cdr:y>0.41927</cdr:y>
    </cdr:from>
    <cdr:to>
      <cdr:x>0.74313</cdr:x>
      <cdr:y>0.50915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7BF0A10-1954-441A-9528-29ED3F012DF8}"/>
            </a:ext>
          </a:extLst>
        </cdr:cNvPr>
        <cdr:cNvSpPr txBox="1"/>
      </cdr:nvSpPr>
      <cdr:spPr>
        <a:xfrm xmlns:a="http://schemas.openxmlformats.org/drawingml/2006/main">
          <a:off x="8289925" y="2873380"/>
          <a:ext cx="1708149" cy="615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5">
                  <a:lumMod val="50000"/>
                </a:schemeClr>
              </a:solidFill>
            </a:rPr>
            <a:t>Asian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/Asian American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(3 Participants)</a:t>
          </a:r>
          <a:endParaRPr lang="en-US" sz="14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0.62281</cdr:x>
      <cdr:y>0.55826</cdr:y>
    </cdr:from>
    <cdr:to>
      <cdr:x>0.72169</cdr:x>
      <cdr:y>0.6801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D3A015A-BBCE-499C-8EEC-A689A4C054A0}"/>
            </a:ext>
          </a:extLst>
        </cdr:cNvPr>
        <cdr:cNvSpPr txBox="1"/>
      </cdr:nvSpPr>
      <cdr:spPr>
        <a:xfrm xmlns:a="http://schemas.openxmlformats.org/drawingml/2006/main">
          <a:off x="8827275" y="3981689"/>
          <a:ext cx="1401446" cy="8690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6">
                  <a:lumMod val="50000"/>
                </a:schemeClr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(2 Participants)</a:t>
          </a:r>
          <a:endParaRPr lang="en-US" sz="14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0.75663</cdr:x>
      <cdr:y>0.13421</cdr:y>
    </cdr:from>
    <cdr:to>
      <cdr:x>0.98388</cdr:x>
      <cdr:y>0.88074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84CF5524-232C-440B-9266-AA9875C0F41C}"/>
            </a:ext>
          </a:extLst>
        </cdr:cNvPr>
        <cdr:cNvSpPr/>
      </cdr:nvSpPr>
      <cdr:spPr>
        <a:xfrm xmlns:a="http://schemas.openxmlformats.org/drawingml/2006/main">
          <a:off x="10723920" y="957262"/>
          <a:ext cx="3220860" cy="5324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0.76087</cdr:x>
      <cdr:y>0.66132</cdr:y>
    </cdr:from>
    <cdr:to>
      <cdr:x>0.98105</cdr:x>
      <cdr:y>0.89481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9676CAC3-95BC-4887-8C87-81C8E4020F38}"/>
            </a:ext>
          </a:extLst>
        </cdr:cNvPr>
        <cdr:cNvSpPr txBox="1"/>
      </cdr:nvSpPr>
      <cdr:spPr>
        <a:xfrm xmlns:a="http://schemas.openxmlformats.org/drawingml/2006/main">
          <a:off x="10784015" y="4716761"/>
          <a:ext cx="3120655" cy="166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eaLnBrk="1" fontAlgn="auto" latinLnBrk="0" hangingPunct="1"/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-1.0 and 3.0.</a:t>
          </a:r>
        </a:p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except where noted on the chart.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0.77008</cdr:x>
      <cdr:y>0.65443</cdr:y>
    </cdr:from>
    <cdr:to>
      <cdr:x>0.97043</cdr:x>
      <cdr:y>0.65443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C1F386B1-FA97-4A1A-877D-1886E36F5CE0}"/>
            </a:ext>
          </a:extLst>
        </cdr:cNvPr>
        <cdr:cNvCxnSpPr/>
      </cdr:nvCxnSpPr>
      <cdr:spPr>
        <a:xfrm xmlns:a="http://schemas.openxmlformats.org/drawingml/2006/main" flipV="1">
          <a:off x="10914550" y="4667580"/>
          <a:ext cx="28396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0.03363</cdr:x>
      <cdr:y>0.65717</cdr:y>
    </cdr:from>
    <cdr:to>
      <cdr:x>0.06633</cdr:x>
      <cdr:y>0.91841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208BCB9-6BD8-4F9B-A804-A2364AE47902}"/>
            </a:ext>
          </a:extLst>
        </cdr:cNvPr>
        <cdr:cNvSpPr txBox="1"/>
      </cdr:nvSpPr>
      <cdr:spPr>
        <a:xfrm xmlns:a="http://schemas.openxmlformats.org/drawingml/2006/main" rot="18117076">
          <a:off x="-223203" y="5387052"/>
          <a:ext cx="1863242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1. The quality of an employer's recruiting efforts matter.</a:t>
          </a:r>
        </a:p>
      </cdr:txBody>
    </cdr:sp>
  </cdr:relSizeAnchor>
  <cdr:relSizeAnchor xmlns:cdr="http://schemas.openxmlformats.org/drawingml/2006/chartDrawing">
    <cdr:from>
      <cdr:x>0.09166</cdr:x>
      <cdr:y>0.60734</cdr:y>
    </cdr:from>
    <cdr:to>
      <cdr:x>0.12436</cdr:x>
      <cdr:y>0.93571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5EB0B6DD-61DF-4F57-9C0E-6A25EE48CF5C}"/>
            </a:ext>
          </a:extLst>
        </cdr:cNvPr>
        <cdr:cNvSpPr txBox="1"/>
      </cdr:nvSpPr>
      <cdr:spPr>
        <a:xfrm xmlns:a="http://schemas.openxmlformats.org/drawingml/2006/main" rot="18117076">
          <a:off x="359802" y="5271002"/>
          <a:ext cx="2342040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 The traditional interviewing and onboarding process can be improved.</a:t>
          </a:r>
        </a:p>
      </cdr:txBody>
    </cdr:sp>
  </cdr:relSizeAnchor>
  <cdr:relSizeAnchor xmlns:cdr="http://schemas.openxmlformats.org/drawingml/2006/chartDrawing">
    <cdr:from>
      <cdr:x>0.14497</cdr:x>
      <cdr:y>0.61145</cdr:y>
    </cdr:from>
    <cdr:to>
      <cdr:x>0.17767</cdr:x>
      <cdr:y>0.97397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D21B2159-D0CB-4A8C-BA80-088043AA6876}"/>
            </a:ext>
          </a:extLst>
        </cdr:cNvPr>
        <cdr:cNvSpPr txBox="1"/>
      </cdr:nvSpPr>
      <cdr:spPr>
        <a:xfrm xmlns:a="http://schemas.openxmlformats.org/drawingml/2006/main" rot="18117076">
          <a:off x="993672" y="5422116"/>
          <a:ext cx="2585608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3. Leadership should focus on its organizational culture and environment.</a:t>
          </a:r>
        </a:p>
      </cdr:txBody>
    </cdr:sp>
  </cdr:relSizeAnchor>
  <cdr:relSizeAnchor xmlns:cdr="http://schemas.openxmlformats.org/drawingml/2006/chartDrawing">
    <cdr:from>
      <cdr:x>0.19761</cdr:x>
      <cdr:y>0.64105</cdr:y>
    </cdr:from>
    <cdr:to>
      <cdr:x>0.21646</cdr:x>
      <cdr:y>0.97045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B8EB9E0-45EA-4CF2-B8EB-9E96DBFDF2D4}"/>
            </a:ext>
          </a:extLst>
        </cdr:cNvPr>
        <cdr:cNvSpPr txBox="1"/>
      </cdr:nvSpPr>
      <cdr:spPr>
        <a:xfrm xmlns:a="http://schemas.openxmlformats.org/drawingml/2006/main" rot="18117076">
          <a:off x="1759656" y="5613295"/>
          <a:ext cx="2349386" cy="26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4. Office politics create barriers for you.</a:t>
          </a:r>
        </a:p>
      </cdr:txBody>
    </cdr:sp>
  </cdr:relSizeAnchor>
  <cdr:relSizeAnchor xmlns:cdr="http://schemas.openxmlformats.org/drawingml/2006/chartDrawing">
    <cdr:from>
      <cdr:x>0.24657</cdr:x>
      <cdr:y>0.6308</cdr:y>
    </cdr:from>
    <cdr:to>
      <cdr:x>0.27927</cdr:x>
      <cdr:y>0.99332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C1CF667D-8F39-4517-AF68-6BEC7FF66068}"/>
            </a:ext>
          </a:extLst>
        </cdr:cNvPr>
        <cdr:cNvSpPr txBox="1"/>
      </cdr:nvSpPr>
      <cdr:spPr>
        <a:xfrm xmlns:a="http://schemas.openxmlformats.org/drawingml/2006/main" rot="18117076">
          <a:off x="2433642" y="5560159"/>
          <a:ext cx="2585609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5. Turf wars/silos affect the well-being of employees and workplace environment.</a:t>
          </a:r>
        </a:p>
      </cdr:txBody>
    </cdr:sp>
  </cdr:relSizeAnchor>
  <cdr:relSizeAnchor xmlns:cdr="http://schemas.openxmlformats.org/drawingml/2006/chartDrawing">
    <cdr:from>
      <cdr:x>0.31036</cdr:x>
      <cdr:y>0.64387</cdr:y>
    </cdr:from>
    <cdr:to>
      <cdr:x>0.34306</cdr:x>
      <cdr:y>0.94496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1F8A2450-F6D1-4B8A-8FD0-9FEE041A0364}"/>
            </a:ext>
          </a:extLst>
        </cdr:cNvPr>
        <cdr:cNvSpPr txBox="1"/>
      </cdr:nvSpPr>
      <cdr:spPr>
        <a:xfrm xmlns:a="http://schemas.openxmlformats.org/drawingml/2006/main" rot="18117076">
          <a:off x="3556794" y="5434283"/>
          <a:ext cx="2147470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6. Empathy is important for organizations/workplaces to exhibit.</a:t>
          </a:r>
        </a:p>
      </cdr:txBody>
    </cdr:sp>
  </cdr:relSizeAnchor>
  <cdr:relSizeAnchor xmlns:cdr="http://schemas.openxmlformats.org/drawingml/2006/chartDrawing">
    <cdr:from>
      <cdr:x>0.35329</cdr:x>
      <cdr:y>0.64595</cdr:y>
    </cdr:from>
    <cdr:to>
      <cdr:x>0.38599</cdr:x>
      <cdr:y>0.97518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D4514262-8CC7-4236-BCFF-B6D7B4DD250B}"/>
            </a:ext>
          </a:extLst>
        </cdr:cNvPr>
        <cdr:cNvSpPr txBox="1"/>
      </cdr:nvSpPr>
      <cdr:spPr>
        <a:xfrm xmlns:a="http://schemas.openxmlformats.org/drawingml/2006/main" rot="18117076">
          <a:off x="3845078" y="5335049"/>
          <a:ext cx="2256268" cy="439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7. Enabling employee and career advancement increases job satisfaction and engagement.</a:t>
          </a:r>
        </a:p>
      </cdr:txBody>
    </cdr:sp>
  </cdr:relSizeAnchor>
  <cdr:relSizeAnchor xmlns:cdr="http://schemas.openxmlformats.org/drawingml/2006/chartDrawing">
    <cdr:from>
      <cdr:x>0.40922</cdr:x>
      <cdr:y>0.62379</cdr:y>
    </cdr:from>
    <cdr:to>
      <cdr:x>0.44192</cdr:x>
      <cdr:y>0.98088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FE5E1794-C0B4-40EF-AAF9-6629E4538D42}"/>
            </a:ext>
          </a:extLst>
        </cdr:cNvPr>
        <cdr:cNvSpPr txBox="1"/>
      </cdr:nvSpPr>
      <cdr:spPr>
        <a:xfrm xmlns:a="http://schemas.openxmlformats.org/drawingml/2006/main" rot="18117076">
          <a:off x="4502033" y="5278631"/>
          <a:ext cx="2447280" cy="439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8. Leadership and managers are trained and qualified to navigate difficult conversations and conflict.</a:t>
          </a:r>
        </a:p>
      </cdr:txBody>
    </cdr:sp>
  </cdr:relSizeAnchor>
  <cdr:relSizeAnchor xmlns:cdr="http://schemas.openxmlformats.org/drawingml/2006/chartDrawing">
    <cdr:from>
      <cdr:x>0.47647</cdr:x>
      <cdr:y>0.66061</cdr:y>
    </cdr:from>
    <cdr:to>
      <cdr:x>0.50917</cdr:x>
      <cdr:y>0.94459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89690710-B826-4AE6-94EA-025EC755D279}"/>
            </a:ext>
          </a:extLst>
        </cdr:cNvPr>
        <cdr:cNvSpPr txBox="1"/>
      </cdr:nvSpPr>
      <cdr:spPr>
        <a:xfrm xmlns:a="http://schemas.openxmlformats.org/drawingml/2006/main" rot="18117076">
          <a:off x="5972067" y="5492693"/>
          <a:ext cx="2025436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9. Employers have to think about their employees' lives holistically.</a:t>
          </a:r>
        </a:p>
      </cdr:txBody>
    </cdr:sp>
  </cdr:relSizeAnchor>
  <cdr:relSizeAnchor xmlns:cdr="http://schemas.openxmlformats.org/drawingml/2006/chartDrawing">
    <cdr:from>
      <cdr:x>0.53059</cdr:x>
      <cdr:y>0.64303</cdr:y>
    </cdr:from>
    <cdr:to>
      <cdr:x>0.56329</cdr:x>
      <cdr:y>0.97753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DDBCE18C-C7A7-4F0F-88F9-A41D5174A735}"/>
            </a:ext>
          </a:extLst>
        </cdr:cNvPr>
        <cdr:cNvSpPr txBox="1"/>
      </cdr:nvSpPr>
      <cdr:spPr>
        <a:xfrm xmlns:a="http://schemas.openxmlformats.org/drawingml/2006/main" rot="18117076">
          <a:off x="6559012" y="5547438"/>
          <a:ext cx="2385761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10. Knowing how a supervisor reacts influences whether employees speak up.</a:t>
          </a:r>
        </a:p>
      </cdr:txBody>
    </cdr:sp>
  </cdr:relSizeAnchor>
  <cdr:relSizeAnchor xmlns:cdr="http://schemas.openxmlformats.org/drawingml/2006/chartDrawing">
    <cdr:from>
      <cdr:x>0.04484</cdr:x>
      <cdr:y>0.46884</cdr:y>
    </cdr:from>
    <cdr:to>
      <cdr:x>0.11847</cdr:x>
      <cdr:y>0.50637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5ED17EB1-49C5-4AD6-9E48-A4A286CE69F6}"/>
            </a:ext>
          </a:extLst>
        </cdr:cNvPr>
        <cdr:cNvSpPr txBox="1"/>
      </cdr:nvSpPr>
      <cdr:spPr>
        <a:xfrm xmlns:a="http://schemas.openxmlformats.org/drawingml/2006/main">
          <a:off x="603250" y="3213100"/>
          <a:ext cx="990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0.10147</cdr:x>
      <cdr:y>0.47007</cdr:y>
    </cdr:from>
    <cdr:to>
      <cdr:x>0.1751</cdr:x>
      <cdr:y>0.5076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5ED17EB1-49C5-4AD6-9E48-A4A286CE69F6}"/>
            </a:ext>
          </a:extLst>
        </cdr:cNvPr>
        <cdr:cNvSpPr txBox="1"/>
      </cdr:nvSpPr>
      <cdr:spPr>
        <a:xfrm xmlns:a="http://schemas.openxmlformats.org/drawingml/2006/main">
          <a:off x="1438155" y="3352664"/>
          <a:ext cx="1043572" cy="26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0.28029</cdr:x>
      <cdr:y>0.14084</cdr:y>
    </cdr:from>
    <cdr:to>
      <cdr:x>0.55569</cdr:x>
      <cdr:y>0.19111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3D12A9FE-4E54-491E-B5C5-735F3D1469C8}"/>
            </a:ext>
          </a:extLst>
        </cdr:cNvPr>
        <cdr:cNvSpPr txBox="1"/>
      </cdr:nvSpPr>
      <cdr:spPr>
        <a:xfrm xmlns:a="http://schemas.openxmlformats.org/drawingml/2006/main">
          <a:off x="3972560" y="1004517"/>
          <a:ext cx="3903299" cy="3585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>
              <a:solidFill>
                <a:srgbClr val="C00000"/>
              </a:solidFill>
            </a:rPr>
            <a:t>(</a:t>
          </a:r>
          <a:r>
            <a:rPr lang="en-US" sz="1200" b="0" i="1">
              <a:solidFill>
                <a:srgbClr val="C00000"/>
              </a:solidFill>
            </a:rPr>
            <a:t>This</a:t>
          </a:r>
          <a:r>
            <a:rPr lang="en-US" sz="1200" b="0" i="1" baseline="0">
              <a:solidFill>
                <a:srgbClr val="C00000"/>
              </a:solidFill>
            </a:rPr>
            <a:t> group d</a:t>
          </a:r>
          <a:r>
            <a:rPr lang="en-US" sz="1200" b="0" i="1">
              <a:solidFill>
                <a:srgbClr val="C00000"/>
              </a:solidFill>
            </a:rPr>
            <a:t>id</a:t>
          </a:r>
          <a:r>
            <a:rPr lang="en-US" sz="1200" b="0" i="1" baseline="0">
              <a:solidFill>
                <a:srgbClr val="C00000"/>
              </a:solidFill>
            </a:rPr>
            <a:t> not have time to discuss questions 5-10.</a:t>
          </a:r>
          <a:r>
            <a:rPr lang="en-US" sz="1200" b="0" baseline="0">
              <a:solidFill>
                <a:srgbClr val="C00000"/>
              </a:solidFill>
            </a:rPr>
            <a:t>)</a:t>
          </a:r>
          <a:endParaRPr lang="en-US" sz="1200" b="0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0.77143</cdr:x>
      <cdr:y>0.48842</cdr:y>
    </cdr:from>
    <cdr:to>
      <cdr:x>0.84447</cdr:x>
      <cdr:y>0.62947</cdr:y>
    </cdr:to>
    <cdr:sp macro="" textlink="">
      <cdr:nvSpPr>
        <cdr:cNvPr id="24" name="Oval 23">
          <a:extLst xmlns:a="http://schemas.openxmlformats.org/drawingml/2006/main">
            <a:ext uri="{FF2B5EF4-FFF2-40B4-BE49-F238E27FC236}">
              <a16:creationId xmlns:a16="http://schemas.microsoft.com/office/drawing/2014/main" id="{1D85E88C-F52A-4C77-8F16-6E88C0DBD55C}"/>
            </a:ext>
          </a:extLst>
        </cdr:cNvPr>
        <cdr:cNvSpPr/>
      </cdr:nvSpPr>
      <cdr:spPr>
        <a:xfrm xmlns:a="http://schemas.openxmlformats.org/drawingml/2006/main">
          <a:off x="10933600" y="3483582"/>
          <a:ext cx="1035210" cy="100601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0.75964</cdr:x>
      <cdr:y>0.15701</cdr:y>
    </cdr:from>
    <cdr:to>
      <cdr:x>0.9748</cdr:x>
      <cdr:y>0.20657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89050378-993E-4CEC-8AF2-4C12B2CA23BC}"/>
            </a:ext>
          </a:extLst>
        </cdr:cNvPr>
        <cdr:cNvSpPr txBox="1"/>
      </cdr:nvSpPr>
      <cdr:spPr>
        <a:xfrm xmlns:a="http://schemas.openxmlformats.org/drawingml/2006/main">
          <a:off x="10766577" y="1119849"/>
          <a:ext cx="3049437" cy="353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</a:t>
          </a:r>
          <a:r>
            <a:rPr lang="en-US" sz="1600" b="1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Response Average*</a:t>
          </a:r>
          <a:endParaRPr lang="en-US" sz="16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6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0.7837</cdr:x>
      <cdr:y>0.23037</cdr:y>
    </cdr:from>
    <cdr:to>
      <cdr:x>0.82493</cdr:x>
      <cdr:y>0.3076</cdr:y>
    </cdr:to>
    <cdr:sp macro="" textlink="">
      <cdr:nvSpPr>
        <cdr:cNvPr id="28" name="Oval 27">
          <a:extLst xmlns:a="http://schemas.openxmlformats.org/drawingml/2006/main">
            <a:ext uri="{FF2B5EF4-FFF2-40B4-BE49-F238E27FC236}">
              <a16:creationId xmlns:a16="http://schemas.microsoft.com/office/drawing/2014/main" id="{8D96B864-1627-4F4C-AA90-ECBBEAA8C3CF}"/>
            </a:ext>
          </a:extLst>
        </cdr:cNvPr>
        <cdr:cNvSpPr/>
      </cdr:nvSpPr>
      <cdr:spPr>
        <a:xfrm xmlns:a="http://schemas.openxmlformats.org/drawingml/2006/main">
          <a:off x="11107598" y="1643062"/>
          <a:ext cx="584342" cy="550811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1.0</a:t>
          </a:r>
        </a:p>
      </cdr:txBody>
    </cdr:sp>
  </cdr:relSizeAnchor>
  <cdr:relSizeAnchor xmlns:cdr="http://schemas.openxmlformats.org/drawingml/2006/chartDrawing">
    <cdr:from>
      <cdr:x>0.77698</cdr:x>
      <cdr:y>0.33854</cdr:y>
    </cdr:from>
    <cdr:to>
      <cdr:x>0.83501</cdr:x>
      <cdr:y>0.4574</cdr:y>
    </cdr:to>
    <cdr:sp macro="" textlink="">
      <cdr:nvSpPr>
        <cdr:cNvPr id="29" name="Oval 28">
          <a:extLst xmlns:a="http://schemas.openxmlformats.org/drawingml/2006/main">
            <a:ext uri="{FF2B5EF4-FFF2-40B4-BE49-F238E27FC236}">
              <a16:creationId xmlns:a16="http://schemas.microsoft.com/office/drawing/2014/main" id="{8D96B864-1627-4F4C-AA90-ECBBEAA8C3CF}"/>
            </a:ext>
          </a:extLst>
        </cdr:cNvPr>
        <cdr:cNvSpPr/>
      </cdr:nvSpPr>
      <cdr:spPr>
        <a:xfrm xmlns:a="http://schemas.openxmlformats.org/drawingml/2006/main">
          <a:off x="11012348" y="2414588"/>
          <a:ext cx="822467" cy="8477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0.8298</cdr:x>
      <cdr:y>0.24673</cdr:y>
    </cdr:from>
    <cdr:to>
      <cdr:x>0.93753</cdr:x>
      <cdr:y>0.2963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CE303BA1-673F-4312-9719-EBD90D92C80A}"/>
            </a:ext>
          </a:extLst>
        </cdr:cNvPr>
        <cdr:cNvSpPr txBox="1"/>
      </cdr:nvSpPr>
      <cdr:spPr>
        <a:xfrm xmlns:a="http://schemas.openxmlformats.org/drawingml/2006/main">
          <a:off x="11760912" y="1759784"/>
          <a:ext cx="1526879" cy="35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 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0.83957</cdr:x>
      <cdr:y>0.37449</cdr:y>
    </cdr:from>
    <cdr:to>
      <cdr:x>0.88783</cdr:x>
      <cdr:y>0.42405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D01F3C6F-341C-4CDF-831E-BD14207F13EB}"/>
            </a:ext>
          </a:extLst>
        </cdr:cNvPr>
        <cdr:cNvSpPr txBox="1"/>
      </cdr:nvSpPr>
      <cdr:spPr>
        <a:xfrm xmlns:a="http://schemas.openxmlformats.org/drawingml/2006/main">
          <a:off x="11899358" y="2671015"/>
          <a:ext cx="683999" cy="353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0.84707</cdr:x>
      <cdr:y>0.54073</cdr:y>
    </cdr:from>
    <cdr:to>
      <cdr:x>0.95479</cdr:x>
      <cdr:y>0.5903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D01F3C6F-341C-4CDF-831E-BD14207F13EB}"/>
            </a:ext>
          </a:extLst>
        </cdr:cNvPr>
        <cdr:cNvSpPr txBox="1"/>
      </cdr:nvSpPr>
      <cdr:spPr>
        <a:xfrm xmlns:a="http://schemas.openxmlformats.org/drawingml/2006/main">
          <a:off x="12005747" y="3856655"/>
          <a:ext cx="1526737" cy="35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 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0.44425</cdr:x>
      <cdr:y>0.27592</cdr:y>
    </cdr:from>
    <cdr:to>
      <cdr:x>0.4846</cdr:x>
      <cdr:y>0.32897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203C2141-EF1A-4370-9C80-EEA9311DA5A2}"/>
            </a:ext>
          </a:extLst>
        </cdr:cNvPr>
        <cdr:cNvSpPr txBox="1"/>
      </cdr:nvSpPr>
      <cdr:spPr>
        <a:xfrm xmlns:a="http://schemas.openxmlformats.org/drawingml/2006/main">
          <a:off x="6296444" y="1967969"/>
          <a:ext cx="571889" cy="378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 i="0">
              <a:solidFill>
                <a:srgbClr val="7030A0"/>
              </a:solidFill>
            </a:rPr>
            <a:t>(N</a:t>
          </a:r>
          <a:r>
            <a:rPr lang="en-US" sz="900" b="0" i="1">
              <a:solidFill>
                <a:srgbClr val="7030A0"/>
              </a:solidFill>
            </a:rPr>
            <a:t>o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responses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 for Q8)</a:t>
          </a:r>
          <a:endParaRPr lang="en-US" sz="900" b="0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0.56137</cdr:x>
      <cdr:y>0.27325</cdr:y>
    </cdr:from>
    <cdr:to>
      <cdr:x>0.60172</cdr:x>
      <cdr:y>0.3263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9A20EEF4-0B84-4888-A118-B237452CA791}"/>
            </a:ext>
          </a:extLst>
        </cdr:cNvPr>
        <cdr:cNvSpPr txBox="1"/>
      </cdr:nvSpPr>
      <cdr:spPr>
        <a:xfrm xmlns:a="http://schemas.openxmlformats.org/drawingml/2006/main">
          <a:off x="7956357" y="1948919"/>
          <a:ext cx="571889" cy="378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 i="0">
              <a:solidFill>
                <a:srgbClr val="7030A0"/>
              </a:solidFill>
            </a:rPr>
            <a:t>(N</a:t>
          </a:r>
          <a:r>
            <a:rPr lang="en-US" sz="900" b="0" i="1">
              <a:solidFill>
                <a:srgbClr val="7030A0"/>
              </a:solidFill>
            </a:rPr>
            <a:t>o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responses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for Q10)</a:t>
          </a:r>
          <a:endParaRPr lang="en-US" sz="900" b="0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0.15759</cdr:x>
      <cdr:y>0.47075</cdr:y>
    </cdr:from>
    <cdr:to>
      <cdr:x>0.22211</cdr:x>
      <cdr:y>0.50681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A54E2EE-EB7C-4145-A097-0DD93987D45E}"/>
            </a:ext>
          </a:extLst>
        </cdr:cNvPr>
        <cdr:cNvSpPr txBox="1"/>
      </cdr:nvSpPr>
      <cdr:spPr>
        <a:xfrm xmlns:a="http://schemas.openxmlformats.org/drawingml/2006/main">
          <a:off x="2233615" y="3357563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0.23219</cdr:x>
      <cdr:y>0.46274</cdr:y>
    </cdr:from>
    <cdr:to>
      <cdr:x>0.25437</cdr:x>
      <cdr:y>0.50013</cdr:y>
    </cdr:to>
    <cdr:sp macro="" textlink="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CEB5BA12-32D7-4AE3-9251-599BE26D42A5}"/>
            </a:ext>
          </a:extLst>
        </cdr:cNvPr>
        <cdr:cNvSpPr txBox="1"/>
      </cdr:nvSpPr>
      <cdr:spPr>
        <a:xfrm xmlns:a="http://schemas.openxmlformats.org/drawingml/2006/main">
          <a:off x="3290890" y="3300413"/>
          <a:ext cx="31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(2)</a:t>
          </a:r>
        </a:p>
      </cdr:txBody>
    </cdr:sp>
  </cdr:relSizeAnchor>
  <cdr:relSizeAnchor xmlns:cdr="http://schemas.openxmlformats.org/drawingml/2006/chartDrawing">
    <cdr:from>
      <cdr:x>0.3209</cdr:x>
      <cdr:y>0.46808</cdr:y>
    </cdr:from>
    <cdr:to>
      <cdr:x>0.39281</cdr:x>
      <cdr:y>0.50548</cdr:y>
    </cdr:to>
    <cdr:sp macro="" textlink="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35FEA651-083B-44BC-A786-A4763BABD70B}"/>
            </a:ext>
          </a:extLst>
        </cdr:cNvPr>
        <cdr:cNvSpPr txBox="1"/>
      </cdr:nvSpPr>
      <cdr:spPr>
        <a:xfrm xmlns:a="http://schemas.openxmlformats.org/drawingml/2006/main">
          <a:off x="4548189" y="3338513"/>
          <a:ext cx="1019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0.27856</cdr:x>
      <cdr:y>0.46942</cdr:y>
    </cdr:from>
    <cdr:to>
      <cdr:x>0.3209</cdr:x>
      <cdr:y>0.51082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19CD8EC0-5B60-4B25-AE62-9A12AC9FF4EB}"/>
            </a:ext>
          </a:extLst>
        </cdr:cNvPr>
        <cdr:cNvSpPr txBox="1"/>
      </cdr:nvSpPr>
      <cdr:spPr>
        <a:xfrm xmlns:a="http://schemas.openxmlformats.org/drawingml/2006/main">
          <a:off x="3948115" y="3348038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Rsps)</a:t>
          </a:r>
        </a:p>
      </cdr:txBody>
    </cdr:sp>
  </cdr:relSizeAnchor>
  <cdr:relSizeAnchor xmlns:cdr="http://schemas.openxmlformats.org/drawingml/2006/chartDrawing">
    <cdr:from>
      <cdr:x>0.37735</cdr:x>
      <cdr:y>0.46942</cdr:y>
    </cdr:from>
    <cdr:to>
      <cdr:x>0.44187</cdr:x>
      <cdr:y>0.50414</cdr:y>
    </cdr:to>
    <cdr:sp macro="" textlink="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1ECFBFD8-AB30-4A58-959B-E73A13BF6360}"/>
            </a:ext>
          </a:extLst>
        </cdr:cNvPr>
        <cdr:cNvSpPr txBox="1"/>
      </cdr:nvSpPr>
      <cdr:spPr>
        <a:xfrm xmlns:a="http://schemas.openxmlformats.org/drawingml/2006/main">
          <a:off x="5348290" y="3348038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0.43246</cdr:x>
      <cdr:y>0.46942</cdr:y>
    </cdr:from>
    <cdr:to>
      <cdr:x>0.49227</cdr:x>
      <cdr:y>0.50815</cdr:y>
    </cdr:to>
    <cdr:sp macro="" textlink="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10296DC8-3DE7-498A-9D05-5FA1E61B9232}"/>
            </a:ext>
          </a:extLst>
        </cdr:cNvPr>
        <cdr:cNvSpPr txBox="1"/>
      </cdr:nvSpPr>
      <cdr:spPr>
        <a:xfrm xmlns:a="http://schemas.openxmlformats.org/drawingml/2006/main">
          <a:off x="6129340" y="3348038"/>
          <a:ext cx="8477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0.48757</cdr:x>
      <cdr:y>0.47075</cdr:y>
    </cdr:from>
    <cdr:to>
      <cdr:x>0.55208</cdr:x>
      <cdr:y>0.50681</cdr:y>
    </cdr:to>
    <cdr:sp macro="" textlink="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0A730914-3A03-4A65-B2E5-524FE8DABC77}"/>
            </a:ext>
          </a:extLst>
        </cdr:cNvPr>
        <cdr:cNvSpPr txBox="1"/>
      </cdr:nvSpPr>
      <cdr:spPr>
        <a:xfrm xmlns:a="http://schemas.openxmlformats.org/drawingml/2006/main">
          <a:off x="6910390" y="3357563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</a:t>
          </a:r>
          <a:r>
            <a:rPr lang="en-US" sz="1000" baseline="0">
              <a:solidFill>
                <a:schemeClr val="bg1"/>
              </a:solidFill>
            </a:rPr>
            <a:t> Responses)</a:t>
          </a:r>
          <a:endParaRPr lang="en-US" sz="1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0.54402</cdr:x>
      <cdr:y>0.46942</cdr:y>
    </cdr:from>
    <cdr:to>
      <cdr:x>0.60854</cdr:x>
      <cdr:y>0.50815</cdr:y>
    </cdr:to>
    <cdr:sp macro="" textlink="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30359ED2-6A49-4A54-AC0E-3C0625439888}"/>
            </a:ext>
          </a:extLst>
        </cdr:cNvPr>
        <cdr:cNvSpPr txBox="1"/>
      </cdr:nvSpPr>
      <cdr:spPr>
        <a:xfrm xmlns:a="http://schemas.openxmlformats.org/drawingml/2006/main">
          <a:off x="7710490" y="334803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0.77551</cdr:x>
      <cdr:y>0.49863</cdr:y>
    </cdr:from>
    <cdr:to>
      <cdr:x>0.84544</cdr:x>
      <cdr:y>0.63683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4CE83566-3CAD-4CCD-830F-60702C704BAC}"/>
            </a:ext>
          </a:extLst>
        </cdr:cNvPr>
        <cdr:cNvSpPr/>
      </cdr:nvSpPr>
      <cdr:spPr>
        <a:xfrm xmlns:a="http://schemas.openxmlformats.org/drawingml/2006/main">
          <a:off x="10991392" y="3556389"/>
          <a:ext cx="991132" cy="985686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0.60215</cdr:x>
      <cdr:y>0.14401</cdr:y>
    </cdr:from>
    <cdr:to>
      <cdr:x>0.70968</cdr:x>
      <cdr:y>0.23601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89D6D52-20E5-4F06-AE36-59335D7FBF8C}"/>
            </a:ext>
          </a:extLst>
        </cdr:cNvPr>
        <cdr:cNvSpPr txBox="1"/>
      </cdr:nvSpPr>
      <cdr:spPr>
        <a:xfrm xmlns:a="http://schemas.openxmlformats.org/drawingml/2006/main">
          <a:off x="8534423" y="1027093"/>
          <a:ext cx="1524045" cy="6561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Biracial</a:t>
          </a:r>
          <a:r>
            <a:rPr lang="en-US" sz="1400" b="1" baseline="0">
              <a:solidFill>
                <a:srgbClr val="C00000"/>
              </a:solidFill>
            </a:rPr>
            <a:t>/Multiracial</a:t>
          </a:r>
        </a:p>
        <a:p xmlns:a="http://schemas.openxmlformats.org/drawingml/2006/main">
          <a:pPr algn="ctr"/>
          <a:r>
            <a:rPr lang="en-US" sz="1400" b="1" baseline="0">
              <a:solidFill>
                <a:srgbClr val="C00000"/>
              </a:solidFill>
            </a:rPr>
            <a:t>(3 Participants)</a:t>
          </a:r>
          <a:endParaRPr lang="en-US" sz="1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0.61089</cdr:x>
      <cdr:y>0.26844</cdr:y>
    </cdr:from>
    <cdr:to>
      <cdr:x>0.74395</cdr:x>
      <cdr:y>0.36933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7CA209D-64DD-4630-A95F-04DC6070AC77}"/>
            </a:ext>
          </a:extLst>
        </cdr:cNvPr>
        <cdr:cNvSpPr txBox="1"/>
      </cdr:nvSpPr>
      <cdr:spPr>
        <a:xfrm xmlns:a="http://schemas.openxmlformats.org/drawingml/2006/main">
          <a:off x="8658277" y="1914587"/>
          <a:ext cx="1885887" cy="7195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  <a:endParaRPr lang="en-US" sz="1400" b="1" baseline="0">
            <a:solidFill>
              <a:srgbClr val="7030A0"/>
            </a:solidFill>
          </a:endParaRPr>
        </a:p>
        <a:p xmlns:a="http://schemas.openxmlformats.org/drawingml/2006/main">
          <a:pPr algn="ctr"/>
          <a:r>
            <a:rPr lang="en-US" sz="1400" b="1" baseline="0">
              <a:solidFill>
                <a:srgbClr val="7030A0"/>
              </a:solidFill>
            </a:rPr>
            <a:t>(3 Participants)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0.61492</cdr:x>
      <cdr:y>0.4231</cdr:y>
    </cdr:from>
    <cdr:to>
      <cdr:x>0.73544</cdr:x>
      <cdr:y>0.50932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110D8E8-4703-4D18-B623-4A4ADF1668B2}"/>
            </a:ext>
          </a:extLst>
        </cdr:cNvPr>
        <cdr:cNvSpPr txBox="1"/>
      </cdr:nvSpPr>
      <cdr:spPr>
        <a:xfrm xmlns:a="http://schemas.openxmlformats.org/drawingml/2006/main">
          <a:off x="8715370" y="3017658"/>
          <a:ext cx="1708154" cy="6149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5">
                  <a:lumMod val="50000"/>
                </a:schemeClr>
              </a:solidFill>
            </a:rPr>
            <a:t>Asian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/Asian American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(3 Participants)</a:t>
          </a:r>
          <a:endParaRPr lang="en-US" sz="14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0.60752</cdr:x>
      <cdr:y>0.55376</cdr:y>
    </cdr:from>
    <cdr:to>
      <cdr:x>0.70363</cdr:x>
      <cdr:y>0.67065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47C109A-7448-477C-BE37-DF88DF588340}"/>
            </a:ext>
          </a:extLst>
        </cdr:cNvPr>
        <cdr:cNvSpPr txBox="1"/>
      </cdr:nvSpPr>
      <cdr:spPr>
        <a:xfrm xmlns:a="http://schemas.openxmlformats.org/drawingml/2006/main">
          <a:off x="8610565" y="3949606"/>
          <a:ext cx="1362111" cy="8336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6">
                  <a:lumMod val="50000"/>
                </a:schemeClr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(2 Participants)</a:t>
          </a:r>
          <a:endParaRPr lang="en-US" sz="14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0.05059</cdr:x>
      <cdr:y>0.6549</cdr:y>
    </cdr:from>
    <cdr:to>
      <cdr:x>0.09629</cdr:x>
      <cdr:y>0.98461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7406244-9959-4148-816D-E28BE327661F}"/>
            </a:ext>
          </a:extLst>
        </cdr:cNvPr>
        <cdr:cNvSpPr txBox="1"/>
      </cdr:nvSpPr>
      <cdr:spPr>
        <a:xfrm xmlns:a="http://schemas.openxmlformats.org/drawingml/2006/main" rot="18117076">
          <a:off x="-134909" y="5522897"/>
          <a:ext cx="2351598" cy="64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1. PD workplaces must demonstrate understanding of needs around retention and recruitment efforts</a:t>
          </a:r>
        </a:p>
      </cdr:txBody>
    </cdr:sp>
  </cdr:relSizeAnchor>
  <cdr:relSizeAnchor xmlns:cdr="http://schemas.openxmlformats.org/drawingml/2006/chartDrawing">
    <cdr:from>
      <cdr:x>0.7863</cdr:x>
      <cdr:y>0.23739</cdr:y>
    </cdr:from>
    <cdr:to>
      <cdr:x>0.82595</cdr:x>
      <cdr:y>0.31606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C3813673-F262-4326-B315-76B1CB1E693D}"/>
            </a:ext>
          </a:extLst>
        </cdr:cNvPr>
        <cdr:cNvSpPr/>
      </cdr:nvSpPr>
      <cdr:spPr>
        <a:xfrm xmlns:a="http://schemas.openxmlformats.org/drawingml/2006/main">
          <a:off x="11144321" y="1693141"/>
          <a:ext cx="561967" cy="56110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0.78047</cdr:x>
      <cdr:y>0.35201</cdr:y>
    </cdr:from>
    <cdr:to>
      <cdr:x>0.83871</cdr:x>
      <cdr:y>0.46801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C3813673-F262-4326-B315-76B1CB1E693D}"/>
            </a:ext>
          </a:extLst>
        </cdr:cNvPr>
        <cdr:cNvSpPr/>
      </cdr:nvSpPr>
      <cdr:spPr>
        <a:xfrm xmlns:a="http://schemas.openxmlformats.org/drawingml/2006/main">
          <a:off x="11061691" y="2510648"/>
          <a:ext cx="825447" cy="827349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0.10669</cdr:x>
      <cdr:y>0.65724</cdr:y>
    </cdr:from>
    <cdr:to>
      <cdr:x>0.149</cdr:x>
      <cdr:y>0.98798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8FCE3D6-E82E-4229-A6DB-F781DDD90101}"/>
            </a:ext>
          </a:extLst>
        </cdr:cNvPr>
        <cdr:cNvSpPr txBox="1"/>
      </cdr:nvSpPr>
      <cdr:spPr>
        <a:xfrm xmlns:a="http://schemas.openxmlformats.org/drawingml/2006/main" rot="18117076">
          <a:off x="632528" y="5567289"/>
          <a:ext cx="2358944" cy="599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 Leadership should implement actions that reflect the organization’s ability and willingness to change.</a:t>
          </a:r>
        </a:p>
      </cdr:txBody>
    </cdr:sp>
  </cdr:relSizeAnchor>
  <cdr:relSizeAnchor xmlns:cdr="http://schemas.openxmlformats.org/drawingml/2006/chartDrawing">
    <cdr:from>
      <cdr:x>0.17536</cdr:x>
      <cdr:y>0.6474</cdr:y>
    </cdr:from>
    <cdr:to>
      <cdr:x>0.20416</cdr:x>
      <cdr:y>0.99065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8981EA0E-2D90-477D-92DF-DB49262C251D}"/>
            </a:ext>
          </a:extLst>
        </cdr:cNvPr>
        <cdr:cNvSpPr txBox="1"/>
      </cdr:nvSpPr>
      <cdr:spPr>
        <a:xfrm xmlns:a="http://schemas.openxmlformats.org/drawingml/2006/main" rot="18117076">
          <a:off x="1465359" y="5637467"/>
          <a:ext cx="2448169" cy="4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3. Leadership must be willing to challenge the status quo of what has been acceptable.</a:t>
          </a:r>
        </a:p>
      </cdr:txBody>
    </cdr:sp>
  </cdr:relSizeAnchor>
  <cdr:relSizeAnchor xmlns:cdr="http://schemas.openxmlformats.org/drawingml/2006/chartDrawing">
    <cdr:from>
      <cdr:x>0.24398</cdr:x>
      <cdr:y>0.64098</cdr:y>
    </cdr:from>
    <cdr:to>
      <cdr:x>0.27413</cdr:x>
      <cdr:y>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4E0F1C15-A9A4-44B2-8BF6-40371D259E65}"/>
            </a:ext>
          </a:extLst>
        </cdr:cNvPr>
        <cdr:cNvSpPr txBox="1"/>
      </cdr:nvSpPr>
      <cdr:spPr>
        <a:xfrm xmlns:a="http://schemas.openxmlformats.org/drawingml/2006/main" rot="18117076">
          <a:off x="2391322" y="5638389"/>
          <a:ext cx="2560654" cy="427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4. Leadership must establish objectives and clearly communicate to all stakeholders/staff.</a:t>
          </a:r>
        </a:p>
      </cdr:txBody>
    </cdr:sp>
  </cdr:relSizeAnchor>
  <cdr:relSizeAnchor xmlns:cdr="http://schemas.openxmlformats.org/drawingml/2006/chartDrawing">
    <cdr:from>
      <cdr:x>0.30901</cdr:x>
      <cdr:y>0.65649</cdr:y>
    </cdr:from>
    <cdr:to>
      <cdr:x>0.34116</cdr:x>
      <cdr:y>0.99175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4CBB082A-D1E4-40F6-99FA-DAAD585B39BB}"/>
            </a:ext>
          </a:extLst>
        </cdr:cNvPr>
        <cdr:cNvSpPr txBox="1"/>
      </cdr:nvSpPr>
      <cdr:spPr>
        <a:xfrm xmlns:a="http://schemas.openxmlformats.org/drawingml/2006/main" rot="18117076">
          <a:off x="3411974" y="5650078"/>
          <a:ext cx="2391182" cy="455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5. At least on an annually, there should be a review of identified goals and objectives.</a:t>
          </a:r>
        </a:p>
      </cdr:txBody>
    </cdr:sp>
  </cdr:relSizeAnchor>
  <cdr:relSizeAnchor xmlns:cdr="http://schemas.openxmlformats.org/drawingml/2006/chartDrawing">
    <cdr:from>
      <cdr:x>0.37313</cdr:x>
      <cdr:y>0.66117</cdr:y>
    </cdr:from>
    <cdr:to>
      <cdr:x>0.42593</cdr:x>
      <cdr:y>0.99696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7D6AAE7-CFFC-43D9-99E0-36BA29CD61B7}"/>
            </a:ext>
          </a:extLst>
        </cdr:cNvPr>
        <cdr:cNvSpPr txBox="1"/>
      </cdr:nvSpPr>
      <cdr:spPr>
        <a:xfrm xmlns:a="http://schemas.openxmlformats.org/drawingml/2006/main" rot="18117076">
          <a:off x="4465098" y="5539016"/>
          <a:ext cx="2394962" cy="748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6. Leadership has to make employees aware of goals and expectations regarding maintaining a non-toxic, inclusionary work environment.</a:t>
          </a:r>
        </a:p>
      </cdr:txBody>
    </cdr:sp>
  </cdr:relSizeAnchor>
  <cdr:relSizeAnchor xmlns:cdr="http://schemas.openxmlformats.org/drawingml/2006/chartDrawing">
    <cdr:from>
      <cdr:x>0.44643</cdr:x>
      <cdr:y>0.62006</cdr:y>
    </cdr:from>
    <cdr:to>
      <cdr:x>0.48925</cdr:x>
      <cdr:y>1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476E6C67-1F3F-4907-9F35-A3A96FD947EC}"/>
            </a:ext>
          </a:extLst>
        </cdr:cNvPr>
        <cdr:cNvSpPr txBox="1"/>
      </cdr:nvSpPr>
      <cdr:spPr>
        <a:xfrm xmlns:a="http://schemas.openxmlformats.org/drawingml/2006/main" rot="18117076">
          <a:off x="5275844" y="5473945"/>
          <a:ext cx="2709854" cy="606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7. Leadership should be the bridge to creating meaningful change in these retention and recruitment efforts.</a:t>
          </a:r>
        </a:p>
      </cdr:txBody>
    </cdr:sp>
  </cdr:relSizeAnchor>
  <cdr:relSizeAnchor xmlns:cdr="http://schemas.openxmlformats.org/drawingml/2006/chartDrawing">
    <cdr:from>
      <cdr:x>0.50627</cdr:x>
      <cdr:y>0.66097</cdr:y>
    </cdr:from>
    <cdr:to>
      <cdr:x>0.56086</cdr:x>
      <cdr:y>0.99673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34141DD2-E991-43D1-89AC-1A6A362961F1}"/>
            </a:ext>
          </a:extLst>
        </cdr:cNvPr>
        <cdr:cNvSpPr txBox="1"/>
      </cdr:nvSpPr>
      <cdr:spPr>
        <a:xfrm xmlns:a="http://schemas.openxmlformats.org/drawingml/2006/main" rot="18117076">
          <a:off x="6364979" y="5524768"/>
          <a:ext cx="2394748" cy="77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8. Leadership has to commit to follow up with positive decision making around their goals and objectives, implement real action, and check/review effectiveness.</a:t>
          </a:r>
        </a:p>
      </cdr:txBody>
    </cdr:sp>
  </cdr:relSizeAnchor>
  <cdr:relSizeAnchor xmlns:cdr="http://schemas.openxmlformats.org/drawingml/2006/chartDrawing">
    <cdr:from>
      <cdr:x>0.76009</cdr:x>
      <cdr:y>0.15224</cdr:y>
    </cdr:from>
    <cdr:to>
      <cdr:x>0.97581</cdr:x>
      <cdr:y>0.89877</cdr:y>
    </cdr:to>
    <cdr:sp macro="" textlink="">
      <cdr:nvSpPr>
        <cdr:cNvPr id="17" name="Rectangle 16">
          <a:extLst xmlns:a="http://schemas.openxmlformats.org/drawingml/2006/main">
            <a:ext uri="{FF2B5EF4-FFF2-40B4-BE49-F238E27FC236}">
              <a16:creationId xmlns:a16="http://schemas.microsoft.com/office/drawing/2014/main" id="{BD317915-45C6-4D8F-A921-4A55BB174FA5}"/>
            </a:ext>
          </a:extLst>
        </cdr:cNvPr>
        <cdr:cNvSpPr/>
      </cdr:nvSpPr>
      <cdr:spPr>
        <a:xfrm xmlns:a="http://schemas.openxmlformats.org/drawingml/2006/main">
          <a:off x="10772841" y="1085824"/>
          <a:ext cx="3057443" cy="5324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0.76412</cdr:x>
      <cdr:y>0.6812</cdr:y>
    </cdr:from>
    <cdr:to>
      <cdr:x>0.97312</cdr:x>
      <cdr:y>0.9052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10E3F611-9490-4314-8A6E-08A3BF6EE59F}"/>
            </a:ext>
          </a:extLst>
        </cdr:cNvPr>
        <cdr:cNvSpPr txBox="1"/>
      </cdr:nvSpPr>
      <cdr:spPr>
        <a:xfrm xmlns:a="http://schemas.openxmlformats.org/drawingml/2006/main">
          <a:off x="10829959" y="4858536"/>
          <a:ext cx="2962199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1.0 and 3.0.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except where noted on the chart.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0.76569</cdr:x>
      <cdr:y>0.16184</cdr:y>
    </cdr:from>
    <cdr:to>
      <cdr:x>0.97469</cdr:x>
      <cdr:y>0.20939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7B3243C3-1989-41D1-B8E3-BCD8F8E49821}"/>
            </a:ext>
          </a:extLst>
        </cdr:cNvPr>
        <cdr:cNvSpPr txBox="1"/>
      </cdr:nvSpPr>
      <cdr:spPr>
        <a:xfrm xmlns:a="http://schemas.openxmlformats.org/drawingml/2006/main">
          <a:off x="10852211" y="1154295"/>
          <a:ext cx="2962199" cy="33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</a:t>
          </a:r>
          <a:r>
            <a:rPr lang="en-US" sz="1600" b="1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Response Average*</a:t>
          </a:r>
          <a:endParaRPr lang="en-US" sz="16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6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0.77285</cdr:x>
      <cdr:y>0.67054</cdr:y>
    </cdr:from>
    <cdr:to>
      <cdr:x>0.96304</cdr:x>
      <cdr:y>0.67054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A7D75AB8-C271-4BAB-B052-118638BCD147}"/>
            </a:ext>
          </a:extLst>
        </cdr:cNvPr>
        <cdr:cNvCxnSpPr/>
      </cdr:nvCxnSpPr>
      <cdr:spPr>
        <a:xfrm xmlns:a="http://schemas.openxmlformats.org/drawingml/2006/main" flipV="1">
          <a:off x="10953691" y="4782506"/>
          <a:ext cx="269560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0.82931</cdr:x>
      <cdr:y>0.2525</cdr:y>
    </cdr:from>
    <cdr:to>
      <cdr:x>0.93281</cdr:x>
      <cdr:y>0.30005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425560D8-547A-4B25-BA91-3AF52E9B6415}"/>
            </a:ext>
          </a:extLst>
        </cdr:cNvPr>
        <cdr:cNvSpPr txBox="1"/>
      </cdr:nvSpPr>
      <cdr:spPr>
        <a:xfrm xmlns:a="http://schemas.openxmlformats.org/drawingml/2006/main">
          <a:off x="11753910" y="1800911"/>
          <a:ext cx="1466927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 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0.84163</cdr:x>
      <cdr:y>0.38846</cdr:y>
    </cdr:from>
    <cdr:to>
      <cdr:x>0.88733</cdr:x>
      <cdr:y>0.43602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51427906-D439-48F0-8FBD-4C974093D8DC}"/>
            </a:ext>
          </a:extLst>
        </cdr:cNvPr>
        <cdr:cNvSpPr txBox="1"/>
      </cdr:nvSpPr>
      <cdr:spPr>
        <a:xfrm xmlns:a="http://schemas.openxmlformats.org/drawingml/2006/main">
          <a:off x="11928521" y="2770589"/>
          <a:ext cx="647715" cy="339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0.84813</cdr:x>
      <cdr:y>0.54574</cdr:y>
    </cdr:from>
    <cdr:to>
      <cdr:x>0.95028</cdr:x>
      <cdr:y>0.59329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3E5EBCAC-CB30-49C0-BC8E-4D89AAE30F77}"/>
            </a:ext>
          </a:extLst>
        </cdr:cNvPr>
        <cdr:cNvSpPr txBox="1"/>
      </cdr:nvSpPr>
      <cdr:spPr>
        <a:xfrm xmlns:a="http://schemas.openxmlformats.org/drawingml/2006/main">
          <a:off x="12020650" y="3892392"/>
          <a:ext cx="1447792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 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0.13396</cdr:x>
      <cdr:y>0.47243</cdr:y>
    </cdr:from>
    <cdr:to>
      <cdr:x>0.20386</cdr:x>
      <cdr:y>0.50843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25518E97-89AD-4CF2-B6CA-D61B8E803529}"/>
            </a:ext>
          </a:extLst>
        </cdr:cNvPr>
        <cdr:cNvSpPr txBox="1"/>
      </cdr:nvSpPr>
      <cdr:spPr>
        <a:xfrm xmlns:a="http://schemas.openxmlformats.org/drawingml/2006/main">
          <a:off x="1898587" y="3369548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0.19982</cdr:x>
      <cdr:y>0.47644</cdr:y>
    </cdr:from>
    <cdr:to>
      <cdr:x>0.26972</cdr:x>
      <cdr:y>0.51244</cdr:y>
    </cdr:to>
    <cdr:sp macro="" textlink="">
      <cdr:nvSpPr>
        <cdr:cNvPr id="48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2832057" y="3398123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0.26635</cdr:x>
      <cdr:y>0.47644</cdr:y>
    </cdr:from>
    <cdr:to>
      <cdr:x>0.33624</cdr:x>
      <cdr:y>0.51244</cdr:y>
    </cdr:to>
    <cdr:sp macro="" textlink="">
      <cdr:nvSpPr>
        <cdr:cNvPr id="49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3775081" y="3398123"/>
          <a:ext cx="990565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0.33288</cdr:x>
      <cdr:y>0.47511</cdr:y>
    </cdr:from>
    <cdr:to>
      <cdr:x>0.40278</cdr:x>
      <cdr:y>0.51111</cdr:y>
    </cdr:to>
    <cdr:sp macro="" textlink="">
      <cdr:nvSpPr>
        <cdr:cNvPr id="50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4717992" y="3388630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0.40076</cdr:x>
      <cdr:y>0.47511</cdr:y>
    </cdr:from>
    <cdr:to>
      <cdr:x>0.47066</cdr:x>
      <cdr:y>0.51111</cdr:y>
    </cdr:to>
    <cdr:sp macro="" textlink="">
      <cdr:nvSpPr>
        <cdr:cNvPr id="51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5680037" y="3388630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0.46729</cdr:x>
      <cdr:y>0.47511</cdr:y>
    </cdr:from>
    <cdr:to>
      <cdr:x>0.53718</cdr:x>
      <cdr:y>0.51111</cdr:y>
    </cdr:to>
    <cdr:sp macro="" textlink="">
      <cdr:nvSpPr>
        <cdr:cNvPr id="52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6623061" y="3388630"/>
          <a:ext cx="990565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0.53383</cdr:x>
      <cdr:y>0.47377</cdr:y>
    </cdr:from>
    <cdr:to>
      <cdr:x>0.60372</cdr:x>
      <cdr:y>0.50977</cdr:y>
    </cdr:to>
    <cdr:sp macro="" textlink="">
      <cdr:nvSpPr>
        <cdr:cNvPr id="53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7566084" y="3379105"/>
          <a:ext cx="990566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0.23529</cdr:x>
      <cdr:y>0.92283</cdr:y>
    </cdr:from>
    <cdr:to>
      <cdr:x>0.30642</cdr:x>
      <cdr:y>0.96466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5D5393BC-D014-4E15-97A9-48DE9E48F2CD}"/>
            </a:ext>
          </a:extLst>
        </cdr:cNvPr>
        <cdr:cNvSpPr txBox="1"/>
      </cdr:nvSpPr>
      <cdr:spPr>
        <a:xfrm xmlns:a="http://schemas.openxmlformats.org/drawingml/2006/main">
          <a:off x="3400926" y="6500147"/>
          <a:ext cx="1028126" cy="294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Response</a:t>
          </a:r>
          <a:r>
            <a:rPr lang="en-US" sz="1100" b="1" baseline="0"/>
            <a:t> Key:</a:t>
          </a:r>
          <a:endParaRPr lang="en-US" sz="1100" b="1"/>
        </a:p>
      </cdr:txBody>
    </cdr:sp>
  </cdr:relSizeAnchor>
  <cdr:relSizeAnchor xmlns:cdr="http://schemas.openxmlformats.org/drawingml/2006/chartDrawing">
    <cdr:from>
      <cdr:x>0.14596</cdr:x>
      <cdr:y>0.08722</cdr:y>
    </cdr:from>
    <cdr:to>
      <cdr:x>0.33773</cdr:x>
      <cdr:y>0.12373</cdr:y>
    </cdr:to>
    <cdr:sp macro="" textlink="">
      <cdr:nvSpPr>
        <cdr:cNvPr id="24" name="TextBox 23">
          <a:extLst xmlns:a="http://schemas.openxmlformats.org/drawingml/2006/main">
            <a:ext uri="{FF2B5EF4-FFF2-40B4-BE49-F238E27FC236}">
              <a16:creationId xmlns:a16="http://schemas.microsoft.com/office/drawing/2014/main" id="{ACE1C5FD-78C8-45E3-9189-97BCED4F6881}"/>
            </a:ext>
          </a:extLst>
        </cdr:cNvPr>
        <cdr:cNvSpPr txBox="1"/>
      </cdr:nvSpPr>
      <cdr:spPr>
        <a:xfrm xmlns:a="http://schemas.openxmlformats.org/drawingml/2006/main">
          <a:off x="2109787" y="614363"/>
          <a:ext cx="2771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Receive More Scrutiny than White Colleagues</a:t>
          </a:r>
        </a:p>
      </cdr:txBody>
    </cdr:sp>
  </cdr:relSizeAnchor>
  <cdr:relSizeAnchor xmlns:cdr="http://schemas.openxmlformats.org/drawingml/2006/chartDrawing">
    <cdr:from>
      <cdr:x>0.17957</cdr:x>
      <cdr:y>0.13838</cdr:y>
    </cdr:from>
    <cdr:to>
      <cdr:x>0.40033</cdr:x>
      <cdr:y>0.17489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595562" y="974712"/>
          <a:ext cx="3190883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Have to Diminish Self to Navigate Workplace Culture</a:t>
          </a:r>
        </a:p>
      </cdr:txBody>
    </cdr:sp>
  </cdr:relSizeAnchor>
  <cdr:relSizeAnchor xmlns:cdr="http://schemas.openxmlformats.org/drawingml/2006/chartDrawing">
    <cdr:from>
      <cdr:x>0.22032</cdr:x>
      <cdr:y>0.19112</cdr:y>
    </cdr:from>
    <cdr:to>
      <cdr:x>0.31664</cdr:x>
      <cdr:y>0.22763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184576" y="1346190"/>
          <a:ext cx="1392228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Excluded at Work</a:t>
          </a:r>
          <a:endParaRPr lang="en-US" sz="1100"/>
        </a:p>
      </cdr:txBody>
    </cdr:sp>
  </cdr:relSizeAnchor>
  <cdr:relSizeAnchor xmlns:cdr="http://schemas.openxmlformats.org/drawingml/2006/chartDrawing">
    <cdr:from>
      <cdr:x>0.18408</cdr:x>
      <cdr:y>0.24522</cdr:y>
    </cdr:from>
    <cdr:to>
      <cdr:x>0.41483</cdr:x>
      <cdr:y>0.28173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660697" y="1727240"/>
          <a:ext cx="3335304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Have to be Twice</a:t>
          </a:r>
          <a:r>
            <a:rPr lang="en-US" sz="1100" baseline="0"/>
            <a:t> as Good to be Accepted as Competent</a:t>
          </a:r>
          <a:endParaRPr lang="en-US" sz="1100"/>
        </a:p>
      </cdr:txBody>
    </cdr:sp>
  </cdr:relSizeAnchor>
  <cdr:relSizeAnchor xmlns:cdr="http://schemas.openxmlformats.org/drawingml/2006/chartDrawing">
    <cdr:from>
      <cdr:x>0.25327</cdr:x>
      <cdr:y>0.29659</cdr:y>
    </cdr:from>
    <cdr:to>
      <cdr:x>0.38188</cdr:x>
      <cdr:y>0.3331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660797" y="2089115"/>
          <a:ext cx="1858954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 Worn</a:t>
          </a:r>
          <a:r>
            <a:rPr lang="en-US" sz="1100" baseline="0"/>
            <a:t> Out/Overwhelmed</a:t>
          </a:r>
          <a:endParaRPr lang="en-US" sz="1100"/>
        </a:p>
      </cdr:txBody>
    </cdr:sp>
  </cdr:relSizeAnchor>
  <cdr:relSizeAnchor xmlns:cdr="http://schemas.openxmlformats.org/drawingml/2006/chartDrawing">
    <cdr:from>
      <cdr:x>0.15639</cdr:x>
      <cdr:y>0.34798</cdr:y>
    </cdr:from>
    <cdr:to>
      <cdr:x>0.33575</cdr:x>
      <cdr:y>0.38449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260476" y="2451093"/>
          <a:ext cx="2592503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Experience Day-to-day</a:t>
          </a:r>
          <a:r>
            <a:rPr lang="en-US" sz="1100" baseline="0"/>
            <a:t> Bias/Discrimination</a:t>
          </a:r>
          <a:endParaRPr lang="en-US" sz="1100"/>
        </a:p>
      </cdr:txBody>
    </cdr:sp>
  </cdr:relSizeAnchor>
  <cdr:relSizeAnchor xmlns:cdr="http://schemas.openxmlformats.org/drawingml/2006/chartDrawing">
    <cdr:from>
      <cdr:x>0.07469</cdr:x>
      <cdr:y>0.40208</cdr:y>
    </cdr:from>
    <cdr:to>
      <cdr:x>0.18485</cdr:x>
      <cdr:y>0.43859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1079583" y="2832112"/>
          <a:ext cx="1592274" cy="2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Trapped in this Work</a:t>
          </a:r>
          <a:endParaRPr lang="en-US" sz="1100"/>
        </a:p>
      </cdr:txBody>
    </cdr:sp>
  </cdr:relSizeAnchor>
  <cdr:relSizeAnchor xmlns:cdr="http://schemas.openxmlformats.org/drawingml/2006/chartDrawing">
    <cdr:from>
      <cdr:x>0.14125</cdr:x>
      <cdr:y>0.45751</cdr:y>
    </cdr:from>
    <cdr:to>
      <cdr:x>0.31796</cdr:x>
      <cdr:y>0.49402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2041625" y="3222600"/>
          <a:ext cx="2554199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Challenges</a:t>
          </a:r>
          <a:r>
            <a:rPr lang="en-US" sz="1100" baseline="0"/>
            <a:t> Separating Work/Personal Life</a:t>
          </a:r>
          <a:endParaRPr lang="en-US" sz="1100"/>
        </a:p>
      </cdr:txBody>
    </cdr:sp>
  </cdr:relSizeAnchor>
  <cdr:relSizeAnchor xmlns:cdr="http://schemas.openxmlformats.org/drawingml/2006/chartDrawing">
    <cdr:from>
      <cdr:x>0.39363</cdr:x>
      <cdr:y>0.50755</cdr:y>
    </cdr:from>
    <cdr:to>
      <cdr:x>0.49391</cdr:x>
      <cdr:y>0.54407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689631" y="3575017"/>
          <a:ext cx="1449466" cy="257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Feel</a:t>
          </a:r>
          <a:r>
            <a:rPr lang="en-US" sz="1100" baseline="0"/>
            <a:t> Valued in/at Work</a:t>
          </a:r>
          <a:endParaRPr lang="en-US" sz="1100"/>
        </a:p>
      </cdr:txBody>
    </cdr:sp>
  </cdr:relSizeAnchor>
  <cdr:relSizeAnchor xmlns:cdr="http://schemas.openxmlformats.org/drawingml/2006/chartDrawing">
    <cdr:from>
      <cdr:x>0.26447</cdr:x>
      <cdr:y>0.55894</cdr:y>
    </cdr:from>
    <cdr:to>
      <cdr:x>0.4313</cdr:x>
      <cdr:y>0.59545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822729" y="3936999"/>
          <a:ext cx="2411392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Supported by Leadership/Management</a:t>
          </a:r>
        </a:p>
      </cdr:txBody>
    </cdr:sp>
  </cdr:relSizeAnchor>
  <cdr:relSizeAnchor xmlns:cdr="http://schemas.openxmlformats.org/drawingml/2006/chartDrawing">
    <cdr:from>
      <cdr:x>0.37518</cdr:x>
      <cdr:y>0.61843</cdr:y>
    </cdr:from>
    <cdr:to>
      <cdr:x>0.49786</cdr:x>
      <cdr:y>0.65494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422922" y="4356063"/>
          <a:ext cx="1773240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Work is </a:t>
          </a:r>
          <a:r>
            <a:rPr lang="en-US" sz="1100"/>
            <a:t>Making a Difference</a:t>
          </a:r>
        </a:p>
      </cdr:txBody>
    </cdr:sp>
  </cdr:relSizeAnchor>
  <cdr:relSizeAnchor xmlns:cdr="http://schemas.openxmlformats.org/drawingml/2006/chartDrawing">
    <cdr:from>
      <cdr:x>0.40944</cdr:x>
      <cdr:y>0.66847</cdr:y>
    </cdr:from>
    <cdr:to>
      <cdr:x>0.49851</cdr:x>
      <cdr:y>0.70498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5918137" y="4708554"/>
          <a:ext cx="1287435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Enjoyment of Work</a:t>
          </a:r>
        </a:p>
      </cdr:txBody>
    </cdr:sp>
  </cdr:relSizeAnchor>
  <cdr:relSizeAnchor xmlns:cdr="http://schemas.openxmlformats.org/drawingml/2006/chartDrawing">
    <cdr:from>
      <cdr:x>0.30599</cdr:x>
      <cdr:y>0.71986</cdr:y>
    </cdr:from>
    <cdr:to>
      <cdr:x>0.39901</cdr:x>
      <cdr:y>0.75637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4422793" y="5070532"/>
          <a:ext cx="1344528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Productivity at Work</a:t>
          </a:r>
        </a:p>
      </cdr:txBody>
    </cdr:sp>
  </cdr:relSizeAnchor>
  <cdr:relSizeAnchor xmlns:cdr="http://schemas.openxmlformats.org/drawingml/2006/chartDrawing">
    <cdr:from>
      <cdr:x>0.333</cdr:x>
      <cdr:y>0.77394</cdr:y>
    </cdr:from>
    <cdr:to>
      <cdr:x>0.46359</cdr:x>
      <cdr:y>0.81046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4813289" y="5451457"/>
          <a:ext cx="1887572" cy="257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Connection to Others at Work</a:t>
          </a:r>
        </a:p>
      </cdr:txBody>
    </cdr:sp>
  </cdr:relSizeAnchor>
  <cdr:relSizeAnchor xmlns:cdr="http://schemas.openxmlformats.org/drawingml/2006/chartDrawing">
    <cdr:from>
      <cdr:x>0.24931</cdr:x>
      <cdr:y>0.82398</cdr:y>
    </cdr:from>
    <cdr:to>
      <cdr:x>0.36804</cdr:x>
      <cdr:y>0.86049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823430FF-AF61-4D5D-A26A-771F2F6354A8}"/>
            </a:ext>
          </a:extLst>
        </cdr:cNvPr>
        <cdr:cNvSpPr txBox="1"/>
      </cdr:nvSpPr>
      <cdr:spPr>
        <a:xfrm xmlns:a="http://schemas.openxmlformats.org/drawingml/2006/main">
          <a:off x="3603588" y="5803932"/>
          <a:ext cx="1716146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Job Satisfaction/Happiness</a:t>
          </a:r>
        </a:p>
      </cdr:txBody>
    </cdr:sp>
  </cdr:relSizeAnchor>
  <cdr:relSizeAnchor xmlns:cdr="http://schemas.openxmlformats.org/drawingml/2006/chartDrawing">
    <cdr:from>
      <cdr:x>0.30741</cdr:x>
      <cdr:y>0.90534</cdr:y>
    </cdr:from>
    <cdr:to>
      <cdr:x>0.34299</cdr:x>
      <cdr:y>0.93915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2FC7088-34C3-462A-9164-D3DD6CB599CE}"/>
            </a:ext>
          </a:extLst>
        </cdr:cNvPr>
        <cdr:cNvSpPr txBox="1"/>
      </cdr:nvSpPr>
      <cdr:spPr>
        <a:xfrm xmlns:a="http://schemas.openxmlformats.org/drawingml/2006/main">
          <a:off x="4443433" y="6376952"/>
          <a:ext cx="514280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Never</a:t>
          </a:r>
        </a:p>
      </cdr:txBody>
    </cdr:sp>
  </cdr:relSizeAnchor>
  <cdr:relSizeAnchor xmlns:cdr="http://schemas.openxmlformats.org/drawingml/2006/chartDrawing">
    <cdr:from>
      <cdr:x>0.39891</cdr:x>
      <cdr:y>0.90376</cdr:y>
    </cdr:from>
    <cdr:to>
      <cdr:x>0.43449</cdr:x>
      <cdr:y>0.93757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30EF4AAA-65B5-4A69-BC75-9B011C09B8AF}"/>
            </a:ext>
          </a:extLst>
        </cdr:cNvPr>
        <cdr:cNvSpPr txBox="1"/>
      </cdr:nvSpPr>
      <cdr:spPr>
        <a:xfrm xmlns:a="http://schemas.openxmlformats.org/drawingml/2006/main">
          <a:off x="5765917" y="6365878"/>
          <a:ext cx="514280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Rarely</a:t>
          </a:r>
        </a:p>
      </cdr:txBody>
    </cdr:sp>
  </cdr:relSizeAnchor>
  <cdr:relSizeAnchor xmlns:cdr="http://schemas.openxmlformats.org/drawingml/2006/chartDrawing">
    <cdr:from>
      <cdr:x>0.48588</cdr:x>
      <cdr:y>0.90241</cdr:y>
    </cdr:from>
    <cdr:to>
      <cdr:x>0.54135</cdr:x>
      <cdr:y>0.93621</cdr:y>
    </cdr:to>
    <cdr:sp macro="" textlink="">
      <cdr:nvSpPr>
        <cdr:cNvPr id="43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7023036" y="6356353"/>
          <a:ext cx="801774" cy="238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Sometimes</a:t>
          </a:r>
        </a:p>
      </cdr:txBody>
    </cdr:sp>
  </cdr:relSizeAnchor>
  <cdr:relSizeAnchor xmlns:cdr="http://schemas.openxmlformats.org/drawingml/2006/chartDrawing">
    <cdr:from>
      <cdr:x>0.58737</cdr:x>
      <cdr:y>0.90241</cdr:y>
    </cdr:from>
    <cdr:to>
      <cdr:x>0.61977</cdr:x>
      <cdr:y>0.93622</cdr:y>
    </cdr:to>
    <cdr:sp macro="" textlink="">
      <cdr:nvSpPr>
        <cdr:cNvPr id="44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8489918" y="6356369"/>
          <a:ext cx="468345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Often</a:t>
          </a:r>
        </a:p>
      </cdr:txBody>
    </cdr:sp>
  </cdr:relSizeAnchor>
  <cdr:relSizeAnchor xmlns:cdr="http://schemas.openxmlformats.org/drawingml/2006/chartDrawing">
    <cdr:from>
      <cdr:x>0.6737</cdr:x>
      <cdr:y>0.90376</cdr:y>
    </cdr:from>
    <cdr:to>
      <cdr:x>0.72389</cdr:x>
      <cdr:y>0.93757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6618C9B1-4E97-47FC-9765-3BBD268690A0}"/>
            </a:ext>
          </a:extLst>
        </cdr:cNvPr>
        <cdr:cNvSpPr txBox="1"/>
      </cdr:nvSpPr>
      <cdr:spPr>
        <a:xfrm xmlns:a="http://schemas.openxmlformats.org/drawingml/2006/main">
          <a:off x="9737845" y="6365823"/>
          <a:ext cx="725368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Very Often</a:t>
          </a:r>
        </a:p>
      </cdr:txBody>
    </cdr:sp>
  </cdr:relSizeAnchor>
  <cdr:relSizeAnchor xmlns:cdr="http://schemas.openxmlformats.org/drawingml/2006/chartDrawing">
    <cdr:from>
      <cdr:x>0.5051</cdr:x>
      <cdr:y>0.95131</cdr:y>
    </cdr:from>
    <cdr:to>
      <cdr:x>0.51776</cdr:x>
      <cdr:y>0.97728</cdr:y>
    </cdr:to>
    <cdr:sp macro="" textlink="">
      <cdr:nvSpPr>
        <cdr:cNvPr id="70" name="Oval 69">
          <a:extLst xmlns:a="http://schemas.openxmlformats.org/drawingml/2006/main">
            <a:ext uri="{FF2B5EF4-FFF2-40B4-BE49-F238E27FC236}">
              <a16:creationId xmlns:a16="http://schemas.microsoft.com/office/drawing/2014/main" id="{749CD422-DEAF-469E-95A2-8ED05604D6C3}"/>
            </a:ext>
          </a:extLst>
        </cdr:cNvPr>
        <cdr:cNvSpPr/>
      </cdr:nvSpPr>
      <cdr:spPr>
        <a:xfrm xmlns:a="http://schemas.openxmlformats.org/drawingml/2006/main">
          <a:off x="7300848" y="6700778"/>
          <a:ext cx="182990" cy="18292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0.36332</cdr:x>
      <cdr:y>0.95109</cdr:y>
    </cdr:from>
    <cdr:to>
      <cdr:x>0.37597</cdr:x>
      <cdr:y>0.97705</cdr:y>
    </cdr:to>
    <cdr:sp macro="" textlink="">
      <cdr:nvSpPr>
        <cdr:cNvPr id="71" name="Oval 70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5251437" y="6699213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0.59923</cdr:x>
      <cdr:y>0.95109</cdr:y>
    </cdr:from>
    <cdr:to>
      <cdr:x>0.61188</cdr:x>
      <cdr:y>0.97705</cdr:y>
    </cdr:to>
    <cdr:sp macro="" textlink="">
      <cdr:nvSpPr>
        <cdr:cNvPr id="72" name="Oval 71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8661418" y="6699229"/>
          <a:ext cx="182846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0.55442</cdr:x>
      <cdr:y>0.9511</cdr:y>
    </cdr:from>
    <cdr:to>
      <cdr:x>0.56707</cdr:x>
      <cdr:y>0.97706</cdr:y>
    </cdr:to>
    <cdr:sp macro="" textlink="">
      <cdr:nvSpPr>
        <cdr:cNvPr id="73" name="Oval 72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8013755" y="6699283"/>
          <a:ext cx="182846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0.64734</cdr:x>
      <cdr:y>0.9511</cdr:y>
    </cdr:from>
    <cdr:to>
      <cdr:x>0.65999</cdr:x>
      <cdr:y>0.97706</cdr:y>
    </cdr:to>
    <cdr:sp macro="" textlink="">
      <cdr:nvSpPr>
        <cdr:cNvPr id="74" name="Oval 73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9356821" y="6699299"/>
          <a:ext cx="182845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0.4536</cdr:x>
      <cdr:y>0.9511</cdr:y>
    </cdr:from>
    <cdr:to>
      <cdr:x>0.46625</cdr:x>
      <cdr:y>0.97706</cdr:y>
    </cdr:to>
    <cdr:sp macro="" textlink="">
      <cdr:nvSpPr>
        <cdr:cNvPr id="77" name="Oval 76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6556476" y="6699283"/>
          <a:ext cx="182845" cy="18285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0.41011</cdr:x>
      <cdr:y>0.95109</cdr:y>
    </cdr:from>
    <cdr:to>
      <cdr:x>0.42276</cdr:x>
      <cdr:y>0.97705</cdr:y>
    </cdr:to>
    <cdr:sp macro="" textlink="">
      <cdr:nvSpPr>
        <cdr:cNvPr id="78" name="Oval 77">
          <a:extLst xmlns:a="http://schemas.openxmlformats.org/drawingml/2006/main">
            <a:ext uri="{FF2B5EF4-FFF2-40B4-BE49-F238E27FC236}">
              <a16:creationId xmlns:a16="http://schemas.microsoft.com/office/drawing/2014/main" id="{10BB5BB5-F853-42CD-BCE1-BE57CB2E06D1}"/>
            </a:ext>
          </a:extLst>
        </cdr:cNvPr>
        <cdr:cNvSpPr/>
      </cdr:nvSpPr>
      <cdr:spPr>
        <a:xfrm xmlns:a="http://schemas.openxmlformats.org/drawingml/2006/main">
          <a:off x="5927833" y="6699229"/>
          <a:ext cx="182846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0.62823</cdr:x>
      <cdr:y>0.8943</cdr:y>
    </cdr:from>
    <cdr:to>
      <cdr:x>0.67315</cdr:x>
      <cdr:y>0.94997</cdr:y>
    </cdr:to>
    <cdr:sp macro="" textlink="">
      <cdr:nvSpPr>
        <cdr:cNvPr id="79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9080593" y="6299219"/>
          <a:ext cx="649195" cy="39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Often/</a:t>
          </a:r>
        </a:p>
        <a:p xmlns:a="http://schemas.openxmlformats.org/drawingml/2006/main">
          <a:pPr algn="ctr"/>
          <a:r>
            <a:rPr lang="en-US" sz="1000"/>
            <a:t>Very Often</a:t>
          </a:r>
        </a:p>
      </cdr:txBody>
    </cdr:sp>
  </cdr:relSizeAnchor>
  <cdr:relSizeAnchor xmlns:cdr="http://schemas.openxmlformats.org/drawingml/2006/chartDrawing">
    <cdr:from>
      <cdr:x>0.534</cdr:x>
      <cdr:y>0.89159</cdr:y>
    </cdr:from>
    <cdr:to>
      <cdr:x>0.58353</cdr:x>
      <cdr:y>0.9432</cdr:y>
    </cdr:to>
    <cdr:sp macro="" textlink="">
      <cdr:nvSpPr>
        <cdr:cNvPr id="80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7718492" y="6280098"/>
          <a:ext cx="715896" cy="363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Sometimes/</a:t>
          </a:r>
        </a:p>
        <a:p xmlns:a="http://schemas.openxmlformats.org/drawingml/2006/main">
          <a:pPr algn="ctr"/>
          <a:r>
            <a:rPr lang="en-US" sz="1000"/>
            <a:t>Often</a:t>
          </a:r>
        </a:p>
      </cdr:txBody>
    </cdr:sp>
  </cdr:relSizeAnchor>
  <cdr:relSizeAnchor xmlns:cdr="http://schemas.openxmlformats.org/drawingml/2006/chartDrawing">
    <cdr:from>
      <cdr:x>0.35146</cdr:x>
      <cdr:y>0.89317</cdr:y>
    </cdr:from>
    <cdr:to>
      <cdr:x>0.38979</cdr:x>
      <cdr:y>0.94704</cdr:y>
    </cdr:to>
    <cdr:sp macro="" textlink="">
      <cdr:nvSpPr>
        <cdr:cNvPr id="81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5079998" y="6291263"/>
          <a:ext cx="554040" cy="37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Rarely/</a:t>
          </a:r>
        </a:p>
        <a:p xmlns:a="http://schemas.openxmlformats.org/drawingml/2006/main">
          <a:pPr algn="ctr"/>
          <a:r>
            <a:rPr lang="en-US" sz="1000"/>
            <a:t>Never</a:t>
          </a:r>
        </a:p>
      </cdr:txBody>
    </cdr:sp>
  </cdr:relSizeAnchor>
  <cdr:relSizeAnchor xmlns:cdr="http://schemas.openxmlformats.org/drawingml/2006/chartDrawing">
    <cdr:from>
      <cdr:x>0.4312</cdr:x>
      <cdr:y>0.8943</cdr:y>
    </cdr:from>
    <cdr:to>
      <cdr:x>0.486</cdr:x>
      <cdr:y>0.95673</cdr:y>
    </cdr:to>
    <cdr:sp macro="" textlink="">
      <cdr:nvSpPr>
        <cdr:cNvPr id="82" name="TextBox 1">
          <a:extLst xmlns:a="http://schemas.openxmlformats.org/drawingml/2006/main">
            <a:ext uri="{FF2B5EF4-FFF2-40B4-BE49-F238E27FC236}">
              <a16:creationId xmlns:a16="http://schemas.microsoft.com/office/drawing/2014/main" id="{3790D57C-AE18-40D1-BB1B-3415F5073273}"/>
            </a:ext>
          </a:extLst>
        </cdr:cNvPr>
        <cdr:cNvSpPr txBox="1"/>
      </cdr:nvSpPr>
      <cdr:spPr>
        <a:xfrm xmlns:a="http://schemas.openxmlformats.org/drawingml/2006/main">
          <a:off x="6232623" y="6299203"/>
          <a:ext cx="792065" cy="43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Rarely/</a:t>
          </a:r>
        </a:p>
        <a:p xmlns:a="http://schemas.openxmlformats.org/drawingml/2006/main">
          <a:pPr algn="ctr"/>
          <a:r>
            <a:rPr lang="en-US" sz="1000"/>
            <a:t>Sometimes</a:t>
          </a:r>
        </a:p>
      </cdr:txBody>
    </cdr:sp>
  </cdr:relSizeAnchor>
  <cdr:relSizeAnchor xmlns:cdr="http://schemas.openxmlformats.org/drawingml/2006/chartDrawing">
    <cdr:from>
      <cdr:x>0.31851</cdr:x>
      <cdr:y>0.95109</cdr:y>
    </cdr:from>
    <cdr:to>
      <cdr:x>0.33116</cdr:x>
      <cdr:y>0.97705</cdr:y>
    </cdr:to>
    <cdr:sp macro="" textlink="">
      <cdr:nvSpPr>
        <cdr:cNvPr id="39" name="Oval 38">
          <a:extLst xmlns:a="http://schemas.openxmlformats.org/drawingml/2006/main">
            <a:ext uri="{FF2B5EF4-FFF2-40B4-BE49-F238E27FC236}">
              <a16:creationId xmlns:a16="http://schemas.microsoft.com/office/drawing/2014/main" id="{636F23BF-8523-45F7-A834-F47B0C404180}"/>
            </a:ext>
          </a:extLst>
        </cdr:cNvPr>
        <cdr:cNvSpPr/>
      </cdr:nvSpPr>
      <cdr:spPr>
        <a:xfrm xmlns:a="http://schemas.openxmlformats.org/drawingml/2006/main">
          <a:off x="4603750" y="6699250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0.69412</cdr:x>
      <cdr:y>0.95109</cdr:y>
    </cdr:from>
    <cdr:to>
      <cdr:x>0.70677</cdr:x>
      <cdr:y>0.97705</cdr:y>
    </cdr:to>
    <cdr:sp macro="" textlink="">
      <cdr:nvSpPr>
        <cdr:cNvPr id="42" name="Oval 41">
          <a:extLst xmlns:a="http://schemas.openxmlformats.org/drawingml/2006/main">
            <a:ext uri="{FF2B5EF4-FFF2-40B4-BE49-F238E27FC236}">
              <a16:creationId xmlns:a16="http://schemas.microsoft.com/office/drawing/2014/main" id="{636F23BF-8523-45F7-A834-F47B0C404180}"/>
            </a:ext>
          </a:extLst>
        </cdr:cNvPr>
        <cdr:cNvSpPr/>
      </cdr:nvSpPr>
      <cdr:spPr>
        <a:xfrm xmlns:a="http://schemas.openxmlformats.org/drawingml/2006/main">
          <a:off x="10032973" y="6699229"/>
          <a:ext cx="182845" cy="18285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0.229</cdr:x>
      <cdr:y>0.89182</cdr:y>
    </cdr:from>
    <cdr:to>
      <cdr:x>0.98814</cdr:x>
      <cdr:y>0.98648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D7717AF2-4739-4551-80ED-00D72BFB3E9A}"/>
            </a:ext>
          </a:extLst>
        </cdr:cNvPr>
        <cdr:cNvSpPr/>
      </cdr:nvSpPr>
      <cdr:spPr>
        <a:xfrm xmlns:a="http://schemas.openxmlformats.org/drawingml/2006/main">
          <a:off x="3309938" y="6281738"/>
          <a:ext cx="10972800" cy="666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0.04316</cdr:x>
      <cdr:y>0.49966</cdr:y>
    </cdr:from>
    <cdr:to>
      <cdr:x>0.95189</cdr:x>
      <cdr:y>0.50101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7F4EB194-3E1A-4594-80B0-8E639EF27243}"/>
            </a:ext>
          </a:extLst>
        </cdr:cNvPr>
        <cdr:cNvCxnSpPr/>
      </cdr:nvCxnSpPr>
      <cdr:spPr>
        <a:xfrm xmlns:a="http://schemas.openxmlformats.org/drawingml/2006/main" flipV="1">
          <a:off x="623843" y="3519494"/>
          <a:ext cx="13134954" cy="9509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0.04744</cdr:x>
      <cdr:y>0.17174</cdr:y>
    </cdr:from>
    <cdr:to>
      <cdr:x>0.06524</cdr:x>
      <cdr:y>0.35294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FBC34CE-3AC8-4A8B-8DC2-46C3700BF073}"/>
            </a:ext>
          </a:extLst>
        </cdr:cNvPr>
        <cdr:cNvSpPr txBox="1"/>
      </cdr:nvSpPr>
      <cdr:spPr>
        <a:xfrm xmlns:a="http://schemas.openxmlformats.org/drawingml/2006/main" rot="16200000">
          <a:off x="176218" y="1719225"/>
          <a:ext cx="1276326" cy="257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"Negative" factors</a:t>
          </a:r>
        </a:p>
      </cdr:txBody>
    </cdr:sp>
  </cdr:relSizeAnchor>
  <cdr:relSizeAnchor xmlns:cdr="http://schemas.openxmlformats.org/drawingml/2006/chartDrawing">
    <cdr:from>
      <cdr:x>0.04766</cdr:x>
      <cdr:y>0.61302</cdr:y>
    </cdr:from>
    <cdr:to>
      <cdr:x>0.06546</cdr:x>
      <cdr:y>0.79423</cdr:y>
    </cdr:to>
    <cdr:sp macro="" textlink="">
      <cdr:nvSpPr>
        <cdr:cNvPr id="46" name="TextBox 1">
          <a:extLst xmlns:a="http://schemas.openxmlformats.org/drawingml/2006/main">
            <a:ext uri="{FF2B5EF4-FFF2-40B4-BE49-F238E27FC236}">
              <a16:creationId xmlns:a16="http://schemas.microsoft.com/office/drawing/2014/main" id="{1EF60A90-0E0C-4F96-80D4-8254B98A969B}"/>
            </a:ext>
          </a:extLst>
        </cdr:cNvPr>
        <cdr:cNvSpPr txBox="1"/>
      </cdr:nvSpPr>
      <cdr:spPr>
        <a:xfrm xmlns:a="http://schemas.openxmlformats.org/drawingml/2006/main" rot="16200000">
          <a:off x="179375" y="4827523"/>
          <a:ext cx="1276396" cy="257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"Positive" factors</a:t>
          </a:r>
        </a:p>
      </cdr:txBody>
    </cdr:sp>
  </cdr:relSizeAnchor>
  <cdr:relSizeAnchor xmlns:cdr="http://schemas.openxmlformats.org/drawingml/2006/chartDrawing">
    <cdr:from>
      <cdr:x>0.07007</cdr:x>
      <cdr:y>0.93216</cdr:y>
    </cdr:from>
    <cdr:to>
      <cdr:x>0.09259</cdr:x>
      <cdr:y>0.96597</cdr:y>
    </cdr:to>
    <cdr:sp macro="" textlink="">
      <cdr:nvSpPr>
        <cdr:cNvPr id="47" name="TextBox 1">
          <a:extLst xmlns:a="http://schemas.openxmlformats.org/drawingml/2006/main">
            <a:ext uri="{FF2B5EF4-FFF2-40B4-BE49-F238E27FC236}">
              <a16:creationId xmlns:a16="http://schemas.microsoft.com/office/drawing/2014/main" id="{8F9E160C-E468-4952-8389-6C71A238BDEF}"/>
            </a:ext>
          </a:extLst>
        </cdr:cNvPr>
        <cdr:cNvSpPr txBox="1"/>
      </cdr:nvSpPr>
      <cdr:spPr>
        <a:xfrm xmlns:a="http://schemas.openxmlformats.org/drawingml/2006/main">
          <a:off x="1012805" y="6565875"/>
          <a:ext cx="325508" cy="2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0.72981</cdr:x>
      <cdr:y>0.91886</cdr:y>
    </cdr:from>
    <cdr:to>
      <cdr:x>0.73113</cdr:x>
      <cdr:y>0.97566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90C8ECF-A036-4E66-80E4-9D37EA39C855}"/>
            </a:ext>
          </a:extLst>
        </cdr:cNvPr>
        <cdr:cNvCxnSpPr/>
      </cdr:nvCxnSpPr>
      <cdr:spPr>
        <a:xfrm xmlns:a="http://schemas.openxmlformats.org/drawingml/2006/main">
          <a:off x="10548875" y="6472232"/>
          <a:ext cx="19080" cy="4000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0.73114</cdr:x>
      <cdr:y>0.91075</cdr:y>
    </cdr:from>
    <cdr:to>
      <cdr:x>0.98748</cdr:x>
      <cdr:y>0.97431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4EA782CE-A9AF-4A18-A2D4-BA71CDB54058}"/>
            </a:ext>
          </a:extLst>
        </cdr:cNvPr>
        <cdr:cNvSpPr txBox="1"/>
      </cdr:nvSpPr>
      <cdr:spPr>
        <a:xfrm xmlns:a="http://schemas.openxmlformats.org/drawingml/2006/main">
          <a:off x="10568014" y="6415075"/>
          <a:ext cx="3705187" cy="4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</a:t>
          </a:r>
          <a:r>
            <a:rPr lang="en-US" sz="1100" baseline="0"/>
            <a:t> n</a:t>
          </a:r>
          <a:r>
            <a:rPr lang="en-US" sz="1100"/>
            <a:t>umber inside each bar indicates number of respondents.</a:t>
          </a:r>
        </a:p>
        <a:p xmlns:a="http://schemas.openxmlformats.org/drawingml/2006/main">
          <a:r>
            <a:rPr lang="en-US" sz="1100"/>
            <a:t>The</a:t>
          </a:r>
          <a:r>
            <a:rPr lang="en-US" sz="1100" baseline="0"/>
            <a:t> c</a:t>
          </a:r>
          <a:r>
            <a:rPr lang="en-US" sz="1100"/>
            <a:t>olor of the bar indicates the response.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581024</xdr:colOff>
      <xdr:row>4</xdr:row>
      <xdr:rowOff>176212</xdr:rowOff>
    </xdr:from>
    <xdr:to>
      <xdr:col>22</xdr:col>
      <xdr:colOff>323850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45F0A-1CF9-407A-A625-5609C86E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447674</xdr:colOff>
      <xdr:row>44</xdr:row>
      <xdr:rowOff>128586</xdr:rowOff>
    </xdr:from>
    <xdr:to>
      <xdr:col>7</xdr:col>
      <xdr:colOff>219075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ABEF92-0FFF-4B4A-84A1-435FC9D5D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442912</xdr:colOff>
      <xdr:row>74</xdr:row>
      <xdr:rowOff>90486</xdr:rowOff>
    </xdr:from>
    <xdr:to>
      <xdr:col>11</xdr:col>
      <xdr:colOff>76200</xdr:colOff>
      <xdr:row>104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7CFA0F-1901-4B1B-94E4-48203C0D5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0.94481</cdr:y>
    </cdr:from>
    <cdr:to>
      <cdr:x>0.97655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3A996D-8233-43BE-88ED-D429BFBC743D}"/>
            </a:ext>
          </a:extLst>
        </cdr:cNvPr>
        <cdr:cNvSpPr txBox="1"/>
      </cdr:nvSpPr>
      <cdr:spPr>
        <a:xfrm xmlns:a="http://schemas.openxmlformats.org/drawingml/2006/main">
          <a:off x="0" y="5179085"/>
          <a:ext cx="6743700" cy="302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*One</a:t>
          </a:r>
          <a:r>
            <a:rPr lang="en-US" sz="1100" baseline="0"/>
            <a:t> member of the Biracial/Multiracial Group </a:t>
          </a:r>
          <a:r>
            <a:rPr lang="en-US" sz="1000" baseline="0"/>
            <a:t>attended</a:t>
          </a:r>
          <a:r>
            <a:rPr lang="en-US" sz="1100" baseline="0"/>
            <a:t> the general forum, but did not participate in small group discussion.</a:t>
          </a:r>
          <a:endParaRPr lang="en-US" sz="11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0.01415</cdr:x>
      <cdr:y>0.95207</cdr:y>
    </cdr:from>
    <cdr:to>
      <cdr:x>0.11861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C0F64B-B6D4-4795-A622-42E1C962D340}"/>
            </a:ext>
          </a:extLst>
        </cdr:cNvPr>
        <cdr:cNvSpPr txBox="1"/>
      </cdr:nvSpPr>
      <cdr:spPr>
        <a:xfrm xmlns:a="http://schemas.openxmlformats.org/drawingml/2006/main">
          <a:off x="123826" y="4919662"/>
          <a:ext cx="91440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0.00979</cdr:x>
      <cdr:y>0.92021</cdr:y>
    </cdr:from>
    <cdr:to>
      <cdr:x>0.74646</cdr:x>
      <cdr:y>0.99631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FE3CE1A-63EA-4285-B136-5357AB4FA184}"/>
            </a:ext>
          </a:extLst>
        </cdr:cNvPr>
        <cdr:cNvSpPr txBox="1"/>
      </cdr:nvSpPr>
      <cdr:spPr>
        <a:xfrm xmlns:a="http://schemas.openxmlformats.org/drawingml/2006/main">
          <a:off x="88681" y="5053014"/>
          <a:ext cx="6672960" cy="417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*One participant in this group attended the general forum</a:t>
          </a:r>
          <a:r>
            <a:rPr lang="en-US" sz="1000" baseline="0"/>
            <a:t> but did not participate in a small discussion group.</a:t>
          </a:r>
        </a:p>
        <a:p xmlns:a="http://schemas.openxmlformats.org/drawingml/2006/main">
          <a:r>
            <a:rPr lang="en-US" sz="1000" baseline="0"/>
            <a:t>*Participants in the "Other" category included a Human Resources Generalist and a Legal Technician.</a:t>
          </a:r>
          <a:endParaRPr lang="en-US" sz="1000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0.39656</cdr:x>
      <cdr:y>0.55119</cdr:y>
    </cdr:from>
    <cdr:to>
      <cdr:x>0.48125</cdr:x>
      <cdr:y>0.5905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7C99FA-E1F5-4CD7-8EFD-A84B3310B297}"/>
            </a:ext>
          </a:extLst>
        </cdr:cNvPr>
        <cdr:cNvSpPr txBox="1"/>
      </cdr:nvSpPr>
      <cdr:spPr>
        <a:xfrm xmlns:a="http://schemas.openxmlformats.org/drawingml/2006/main">
          <a:off x="4281488" y="3205164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0.01191</cdr:x>
      <cdr:y>0.94922</cdr:y>
    </cdr:from>
    <cdr:to>
      <cdr:x>0.60035</cdr:x>
      <cdr:y>0.99509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D6772B5-BEA4-4550-A616-0E984B675047}"/>
            </a:ext>
          </a:extLst>
        </cdr:cNvPr>
        <cdr:cNvSpPr txBox="1"/>
      </cdr:nvSpPr>
      <cdr:spPr>
        <a:xfrm xmlns:a="http://schemas.openxmlformats.org/drawingml/2006/main">
          <a:off x="128587" y="5519739"/>
          <a:ext cx="6353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*One participant in this</a:t>
          </a:r>
          <a:r>
            <a:rPr lang="en-US" sz="1000" baseline="0"/>
            <a:t> group attended the general forum but did not participate in a small discussion group.</a:t>
          </a:r>
          <a:endParaRPr lang="en-US" sz="10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295274</xdr:colOff>
      <xdr:row>0</xdr:row>
      <xdr:rowOff>190504</xdr:rowOff>
    </xdr:from>
    <xdr:to>
      <xdr:col>39</xdr:col>
      <xdr:colOff>447675</xdr:colOff>
      <xdr:row>15</xdr:row>
      <xdr:rowOff>26674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6A1D65-478B-4AEB-9B43-150AD50DD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319085</xdr:colOff>
      <xdr:row>39</xdr:row>
      <xdr:rowOff>223837</xdr:rowOff>
    </xdr:from>
    <xdr:to>
      <xdr:col>39</xdr:col>
      <xdr:colOff>471485</xdr:colOff>
      <xdr:row>51</xdr:row>
      <xdr:rowOff>498157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4EFE91-9F0F-4C73-A796-44F129B6F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0.77551</cdr:x>
      <cdr:y>0.49863</cdr:y>
    </cdr:from>
    <cdr:to>
      <cdr:x>0.84544</cdr:x>
      <cdr:y>0.63683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4CE83566-3CAD-4CCD-830F-60702C704BAC}"/>
            </a:ext>
          </a:extLst>
        </cdr:cNvPr>
        <cdr:cNvSpPr/>
      </cdr:nvSpPr>
      <cdr:spPr>
        <a:xfrm xmlns:a="http://schemas.openxmlformats.org/drawingml/2006/main">
          <a:off x="10991392" y="3556389"/>
          <a:ext cx="991132" cy="985686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0.60215</cdr:x>
      <cdr:y>0.14401</cdr:y>
    </cdr:from>
    <cdr:to>
      <cdr:x>0.70968</cdr:x>
      <cdr:y>0.23601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89D6D52-20E5-4F06-AE36-59335D7FBF8C}"/>
            </a:ext>
          </a:extLst>
        </cdr:cNvPr>
        <cdr:cNvSpPr txBox="1"/>
      </cdr:nvSpPr>
      <cdr:spPr>
        <a:xfrm xmlns:a="http://schemas.openxmlformats.org/drawingml/2006/main">
          <a:off x="8534423" y="1027093"/>
          <a:ext cx="1524045" cy="6561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Biracial</a:t>
          </a:r>
          <a:r>
            <a:rPr lang="en-US" sz="1400" b="1" baseline="0">
              <a:solidFill>
                <a:srgbClr val="C00000"/>
              </a:solidFill>
            </a:rPr>
            <a:t>/Multiracial</a:t>
          </a:r>
        </a:p>
        <a:p xmlns:a="http://schemas.openxmlformats.org/drawingml/2006/main">
          <a:pPr algn="ctr"/>
          <a:r>
            <a:rPr lang="en-US" sz="1400" b="1" baseline="0">
              <a:solidFill>
                <a:srgbClr val="C00000"/>
              </a:solidFill>
            </a:rPr>
            <a:t>(3 Participants)</a:t>
          </a:r>
          <a:endParaRPr lang="en-US" sz="1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0.61089</cdr:x>
      <cdr:y>0.26844</cdr:y>
    </cdr:from>
    <cdr:to>
      <cdr:x>0.74395</cdr:x>
      <cdr:y>0.36933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7CA209D-64DD-4630-A95F-04DC6070AC77}"/>
            </a:ext>
          </a:extLst>
        </cdr:cNvPr>
        <cdr:cNvSpPr txBox="1"/>
      </cdr:nvSpPr>
      <cdr:spPr>
        <a:xfrm xmlns:a="http://schemas.openxmlformats.org/drawingml/2006/main">
          <a:off x="8658277" y="1914587"/>
          <a:ext cx="1885887" cy="7195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  <a:endParaRPr lang="en-US" sz="1400" b="1" baseline="0">
            <a:solidFill>
              <a:srgbClr val="7030A0"/>
            </a:solidFill>
          </a:endParaRPr>
        </a:p>
        <a:p xmlns:a="http://schemas.openxmlformats.org/drawingml/2006/main">
          <a:pPr algn="ctr"/>
          <a:r>
            <a:rPr lang="en-US" sz="1400" b="1" baseline="0">
              <a:solidFill>
                <a:srgbClr val="7030A0"/>
              </a:solidFill>
            </a:rPr>
            <a:t>(3 Participants)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0.61492</cdr:x>
      <cdr:y>0.4231</cdr:y>
    </cdr:from>
    <cdr:to>
      <cdr:x>0.73544</cdr:x>
      <cdr:y>0.50932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110D8E8-4703-4D18-B623-4A4ADF1668B2}"/>
            </a:ext>
          </a:extLst>
        </cdr:cNvPr>
        <cdr:cNvSpPr txBox="1"/>
      </cdr:nvSpPr>
      <cdr:spPr>
        <a:xfrm xmlns:a="http://schemas.openxmlformats.org/drawingml/2006/main">
          <a:off x="8715370" y="3017658"/>
          <a:ext cx="1708154" cy="6149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5">
                  <a:lumMod val="50000"/>
                </a:schemeClr>
              </a:solidFill>
            </a:rPr>
            <a:t>Asian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/Asian American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(3 Participants)</a:t>
          </a:r>
          <a:endParaRPr lang="en-US" sz="14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0.60752</cdr:x>
      <cdr:y>0.55376</cdr:y>
    </cdr:from>
    <cdr:to>
      <cdr:x>0.70363</cdr:x>
      <cdr:y>0.67065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47C109A-7448-477C-BE37-DF88DF588340}"/>
            </a:ext>
          </a:extLst>
        </cdr:cNvPr>
        <cdr:cNvSpPr txBox="1"/>
      </cdr:nvSpPr>
      <cdr:spPr>
        <a:xfrm xmlns:a="http://schemas.openxmlformats.org/drawingml/2006/main">
          <a:off x="8610565" y="3949606"/>
          <a:ext cx="1362111" cy="8336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6">
                  <a:lumMod val="50000"/>
                </a:schemeClr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(2 Participants)</a:t>
          </a:r>
          <a:endParaRPr lang="en-US" sz="14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0.05059</cdr:x>
      <cdr:y>0.6549</cdr:y>
    </cdr:from>
    <cdr:to>
      <cdr:x>0.09629</cdr:x>
      <cdr:y>0.98461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7406244-9959-4148-816D-E28BE327661F}"/>
            </a:ext>
          </a:extLst>
        </cdr:cNvPr>
        <cdr:cNvSpPr txBox="1"/>
      </cdr:nvSpPr>
      <cdr:spPr>
        <a:xfrm xmlns:a="http://schemas.openxmlformats.org/drawingml/2006/main" rot="18117076">
          <a:off x="-134909" y="5522897"/>
          <a:ext cx="2351598" cy="64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1. PD workplaces must demonstrate understanding of needs around retention and recruitment efforts</a:t>
          </a:r>
        </a:p>
      </cdr:txBody>
    </cdr:sp>
  </cdr:relSizeAnchor>
  <cdr:relSizeAnchor xmlns:cdr="http://schemas.openxmlformats.org/drawingml/2006/chartDrawing">
    <cdr:from>
      <cdr:x>0.7863</cdr:x>
      <cdr:y>0.23739</cdr:y>
    </cdr:from>
    <cdr:to>
      <cdr:x>0.82595</cdr:x>
      <cdr:y>0.31606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C3813673-F262-4326-B315-76B1CB1E693D}"/>
            </a:ext>
          </a:extLst>
        </cdr:cNvPr>
        <cdr:cNvSpPr/>
      </cdr:nvSpPr>
      <cdr:spPr>
        <a:xfrm xmlns:a="http://schemas.openxmlformats.org/drawingml/2006/main">
          <a:off x="11144321" y="1693141"/>
          <a:ext cx="561967" cy="56110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1.0</a:t>
          </a:r>
        </a:p>
      </cdr:txBody>
    </cdr:sp>
  </cdr:relSizeAnchor>
  <cdr:relSizeAnchor xmlns:cdr="http://schemas.openxmlformats.org/drawingml/2006/chartDrawing">
    <cdr:from>
      <cdr:x>0.78047</cdr:x>
      <cdr:y>0.35201</cdr:y>
    </cdr:from>
    <cdr:to>
      <cdr:x>0.83871</cdr:x>
      <cdr:y>0.46801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C3813673-F262-4326-B315-76B1CB1E693D}"/>
            </a:ext>
          </a:extLst>
        </cdr:cNvPr>
        <cdr:cNvSpPr/>
      </cdr:nvSpPr>
      <cdr:spPr>
        <a:xfrm xmlns:a="http://schemas.openxmlformats.org/drawingml/2006/main">
          <a:off x="11061691" y="2510648"/>
          <a:ext cx="825447" cy="827349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0.10669</cdr:x>
      <cdr:y>0.65724</cdr:y>
    </cdr:from>
    <cdr:to>
      <cdr:x>0.149</cdr:x>
      <cdr:y>0.98798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8FCE3D6-E82E-4229-A6DB-F781DDD90101}"/>
            </a:ext>
          </a:extLst>
        </cdr:cNvPr>
        <cdr:cNvSpPr txBox="1"/>
      </cdr:nvSpPr>
      <cdr:spPr>
        <a:xfrm xmlns:a="http://schemas.openxmlformats.org/drawingml/2006/main" rot="18117076">
          <a:off x="632528" y="5567289"/>
          <a:ext cx="2358944" cy="599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 Leadership should implement actions that reflect the organization’s ability and willingness to change.</a:t>
          </a:r>
        </a:p>
      </cdr:txBody>
    </cdr:sp>
  </cdr:relSizeAnchor>
  <cdr:relSizeAnchor xmlns:cdr="http://schemas.openxmlformats.org/drawingml/2006/chartDrawing">
    <cdr:from>
      <cdr:x>0.17536</cdr:x>
      <cdr:y>0.6474</cdr:y>
    </cdr:from>
    <cdr:to>
      <cdr:x>0.20416</cdr:x>
      <cdr:y>0.99065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8981EA0E-2D90-477D-92DF-DB49262C251D}"/>
            </a:ext>
          </a:extLst>
        </cdr:cNvPr>
        <cdr:cNvSpPr txBox="1"/>
      </cdr:nvSpPr>
      <cdr:spPr>
        <a:xfrm xmlns:a="http://schemas.openxmlformats.org/drawingml/2006/main" rot="18117076">
          <a:off x="1465359" y="5637467"/>
          <a:ext cx="2448169" cy="4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3. Leadership must be willing to challenge the status quo of what has been acceptable.</a:t>
          </a:r>
        </a:p>
      </cdr:txBody>
    </cdr:sp>
  </cdr:relSizeAnchor>
  <cdr:relSizeAnchor xmlns:cdr="http://schemas.openxmlformats.org/drawingml/2006/chartDrawing">
    <cdr:from>
      <cdr:x>0.24398</cdr:x>
      <cdr:y>0.64098</cdr:y>
    </cdr:from>
    <cdr:to>
      <cdr:x>0.27413</cdr:x>
      <cdr:y>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4E0F1C15-A9A4-44B2-8BF6-40371D259E65}"/>
            </a:ext>
          </a:extLst>
        </cdr:cNvPr>
        <cdr:cNvSpPr txBox="1"/>
      </cdr:nvSpPr>
      <cdr:spPr>
        <a:xfrm xmlns:a="http://schemas.openxmlformats.org/drawingml/2006/main" rot="18117076">
          <a:off x="2391322" y="5638389"/>
          <a:ext cx="2560654" cy="427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4. Leadership must establish objectives and clearly communicate to all stakeholders/staff.</a:t>
          </a:r>
        </a:p>
      </cdr:txBody>
    </cdr:sp>
  </cdr:relSizeAnchor>
  <cdr:relSizeAnchor xmlns:cdr="http://schemas.openxmlformats.org/drawingml/2006/chartDrawing">
    <cdr:from>
      <cdr:x>0.30901</cdr:x>
      <cdr:y>0.65649</cdr:y>
    </cdr:from>
    <cdr:to>
      <cdr:x>0.34116</cdr:x>
      <cdr:y>0.99175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4CBB082A-D1E4-40F6-99FA-DAAD585B39BB}"/>
            </a:ext>
          </a:extLst>
        </cdr:cNvPr>
        <cdr:cNvSpPr txBox="1"/>
      </cdr:nvSpPr>
      <cdr:spPr>
        <a:xfrm xmlns:a="http://schemas.openxmlformats.org/drawingml/2006/main" rot="18117076">
          <a:off x="3411974" y="5650078"/>
          <a:ext cx="2391182" cy="455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5. At least on an annually, there should be a review of identified goals and objectives.</a:t>
          </a:r>
        </a:p>
      </cdr:txBody>
    </cdr:sp>
  </cdr:relSizeAnchor>
  <cdr:relSizeAnchor xmlns:cdr="http://schemas.openxmlformats.org/drawingml/2006/chartDrawing">
    <cdr:from>
      <cdr:x>0.37313</cdr:x>
      <cdr:y>0.66117</cdr:y>
    </cdr:from>
    <cdr:to>
      <cdr:x>0.42593</cdr:x>
      <cdr:y>0.99696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7D6AAE7-CFFC-43D9-99E0-36BA29CD61B7}"/>
            </a:ext>
          </a:extLst>
        </cdr:cNvPr>
        <cdr:cNvSpPr txBox="1"/>
      </cdr:nvSpPr>
      <cdr:spPr>
        <a:xfrm xmlns:a="http://schemas.openxmlformats.org/drawingml/2006/main" rot="18117076">
          <a:off x="4465098" y="5539016"/>
          <a:ext cx="2394962" cy="748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6. Leadership has to make employees aware of goals and expectations regarding maintaining a non-toxic, inclusionary work environment.</a:t>
          </a:r>
        </a:p>
      </cdr:txBody>
    </cdr:sp>
  </cdr:relSizeAnchor>
  <cdr:relSizeAnchor xmlns:cdr="http://schemas.openxmlformats.org/drawingml/2006/chartDrawing">
    <cdr:from>
      <cdr:x>0.44643</cdr:x>
      <cdr:y>0.62006</cdr:y>
    </cdr:from>
    <cdr:to>
      <cdr:x>0.48925</cdr:x>
      <cdr:y>1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476E6C67-1F3F-4907-9F35-A3A96FD947EC}"/>
            </a:ext>
          </a:extLst>
        </cdr:cNvPr>
        <cdr:cNvSpPr txBox="1"/>
      </cdr:nvSpPr>
      <cdr:spPr>
        <a:xfrm xmlns:a="http://schemas.openxmlformats.org/drawingml/2006/main" rot="18117076">
          <a:off x="5275844" y="5473945"/>
          <a:ext cx="2709854" cy="606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7. Leadership should be the bridge to creating meaningful change in these retention and recruitment efforts.</a:t>
          </a:r>
        </a:p>
      </cdr:txBody>
    </cdr:sp>
  </cdr:relSizeAnchor>
  <cdr:relSizeAnchor xmlns:cdr="http://schemas.openxmlformats.org/drawingml/2006/chartDrawing">
    <cdr:from>
      <cdr:x>0.50627</cdr:x>
      <cdr:y>0.66097</cdr:y>
    </cdr:from>
    <cdr:to>
      <cdr:x>0.56086</cdr:x>
      <cdr:y>0.99673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34141DD2-E991-43D1-89AC-1A6A362961F1}"/>
            </a:ext>
          </a:extLst>
        </cdr:cNvPr>
        <cdr:cNvSpPr txBox="1"/>
      </cdr:nvSpPr>
      <cdr:spPr>
        <a:xfrm xmlns:a="http://schemas.openxmlformats.org/drawingml/2006/main" rot="18117076">
          <a:off x="6364979" y="5524768"/>
          <a:ext cx="2394748" cy="77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8. Leadership has to commit to follow up with positive decision making around their goals and objectives, implement real action, and check/review effectiveness.</a:t>
          </a:r>
        </a:p>
      </cdr:txBody>
    </cdr:sp>
  </cdr:relSizeAnchor>
  <cdr:relSizeAnchor xmlns:cdr="http://schemas.openxmlformats.org/drawingml/2006/chartDrawing">
    <cdr:from>
      <cdr:x>0.76009</cdr:x>
      <cdr:y>0.15224</cdr:y>
    </cdr:from>
    <cdr:to>
      <cdr:x>0.97581</cdr:x>
      <cdr:y>0.89877</cdr:y>
    </cdr:to>
    <cdr:sp macro="" textlink="">
      <cdr:nvSpPr>
        <cdr:cNvPr id="17" name="Rectangle 16">
          <a:extLst xmlns:a="http://schemas.openxmlformats.org/drawingml/2006/main">
            <a:ext uri="{FF2B5EF4-FFF2-40B4-BE49-F238E27FC236}">
              <a16:creationId xmlns:a16="http://schemas.microsoft.com/office/drawing/2014/main" id="{BD317915-45C6-4D8F-A921-4A55BB174FA5}"/>
            </a:ext>
          </a:extLst>
        </cdr:cNvPr>
        <cdr:cNvSpPr/>
      </cdr:nvSpPr>
      <cdr:spPr>
        <a:xfrm xmlns:a="http://schemas.openxmlformats.org/drawingml/2006/main">
          <a:off x="10772841" y="1085824"/>
          <a:ext cx="3057443" cy="5324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0.76412</cdr:x>
      <cdr:y>0.6812</cdr:y>
    </cdr:from>
    <cdr:to>
      <cdr:x>0.97312</cdr:x>
      <cdr:y>0.9052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10E3F611-9490-4314-8A6E-08A3BF6EE59F}"/>
            </a:ext>
          </a:extLst>
        </cdr:cNvPr>
        <cdr:cNvSpPr txBox="1"/>
      </cdr:nvSpPr>
      <cdr:spPr>
        <a:xfrm xmlns:a="http://schemas.openxmlformats.org/drawingml/2006/main">
          <a:off x="10829959" y="4858536"/>
          <a:ext cx="2962199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1.0 and 3.0.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except where noted on the chart.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0.76569</cdr:x>
      <cdr:y>0.16184</cdr:y>
    </cdr:from>
    <cdr:to>
      <cdr:x>0.97469</cdr:x>
      <cdr:y>0.20939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7B3243C3-1989-41D1-B8E3-BCD8F8E49821}"/>
            </a:ext>
          </a:extLst>
        </cdr:cNvPr>
        <cdr:cNvSpPr txBox="1"/>
      </cdr:nvSpPr>
      <cdr:spPr>
        <a:xfrm xmlns:a="http://schemas.openxmlformats.org/drawingml/2006/main">
          <a:off x="10852211" y="1154295"/>
          <a:ext cx="2962199" cy="33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</a:t>
          </a:r>
          <a:r>
            <a:rPr lang="en-US" sz="1600" b="1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Response Average*</a:t>
          </a:r>
          <a:endParaRPr lang="en-US" sz="16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6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0.77285</cdr:x>
      <cdr:y>0.67054</cdr:y>
    </cdr:from>
    <cdr:to>
      <cdr:x>0.96304</cdr:x>
      <cdr:y>0.67054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A7D75AB8-C271-4BAB-B052-118638BCD147}"/>
            </a:ext>
          </a:extLst>
        </cdr:cNvPr>
        <cdr:cNvCxnSpPr/>
      </cdr:nvCxnSpPr>
      <cdr:spPr>
        <a:xfrm xmlns:a="http://schemas.openxmlformats.org/drawingml/2006/main" flipV="1">
          <a:off x="10953691" y="4782506"/>
          <a:ext cx="269560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0.82931</cdr:x>
      <cdr:y>0.2525</cdr:y>
    </cdr:from>
    <cdr:to>
      <cdr:x>0.93281</cdr:x>
      <cdr:y>0.30005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425560D8-547A-4B25-BA91-3AF52E9B6415}"/>
            </a:ext>
          </a:extLst>
        </cdr:cNvPr>
        <cdr:cNvSpPr txBox="1"/>
      </cdr:nvSpPr>
      <cdr:spPr>
        <a:xfrm xmlns:a="http://schemas.openxmlformats.org/drawingml/2006/main">
          <a:off x="11753910" y="1800911"/>
          <a:ext cx="1466927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 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0.84163</cdr:x>
      <cdr:y>0.38846</cdr:y>
    </cdr:from>
    <cdr:to>
      <cdr:x>0.88733</cdr:x>
      <cdr:y>0.43602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51427906-D439-48F0-8FBD-4C974093D8DC}"/>
            </a:ext>
          </a:extLst>
        </cdr:cNvPr>
        <cdr:cNvSpPr txBox="1"/>
      </cdr:nvSpPr>
      <cdr:spPr>
        <a:xfrm xmlns:a="http://schemas.openxmlformats.org/drawingml/2006/main">
          <a:off x="11928521" y="2770589"/>
          <a:ext cx="647715" cy="339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0.84813</cdr:x>
      <cdr:y>0.54574</cdr:y>
    </cdr:from>
    <cdr:to>
      <cdr:x>0.95028</cdr:x>
      <cdr:y>0.59329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3E5EBCAC-CB30-49C0-BC8E-4D89AAE30F77}"/>
            </a:ext>
          </a:extLst>
        </cdr:cNvPr>
        <cdr:cNvSpPr txBox="1"/>
      </cdr:nvSpPr>
      <cdr:spPr>
        <a:xfrm xmlns:a="http://schemas.openxmlformats.org/drawingml/2006/main">
          <a:off x="12020650" y="3892392"/>
          <a:ext cx="1447792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 Agree</a:t>
          </a:r>
          <a:endParaRPr lang="en-US" sz="14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0.13396</cdr:x>
      <cdr:y>0.47243</cdr:y>
    </cdr:from>
    <cdr:to>
      <cdr:x>0.20386</cdr:x>
      <cdr:y>0.50843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25518E97-89AD-4CF2-B6CA-D61B8E803529}"/>
            </a:ext>
          </a:extLst>
        </cdr:cNvPr>
        <cdr:cNvSpPr txBox="1"/>
      </cdr:nvSpPr>
      <cdr:spPr>
        <a:xfrm xmlns:a="http://schemas.openxmlformats.org/drawingml/2006/main">
          <a:off x="1898587" y="3369548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0.19982</cdr:x>
      <cdr:y>0.47644</cdr:y>
    </cdr:from>
    <cdr:to>
      <cdr:x>0.26972</cdr:x>
      <cdr:y>0.51244</cdr:y>
    </cdr:to>
    <cdr:sp macro="" textlink="">
      <cdr:nvSpPr>
        <cdr:cNvPr id="48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2832057" y="3398123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0.26635</cdr:x>
      <cdr:y>0.47644</cdr:y>
    </cdr:from>
    <cdr:to>
      <cdr:x>0.33624</cdr:x>
      <cdr:y>0.51244</cdr:y>
    </cdr:to>
    <cdr:sp macro="" textlink="">
      <cdr:nvSpPr>
        <cdr:cNvPr id="49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3775081" y="3398123"/>
          <a:ext cx="990565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0.33288</cdr:x>
      <cdr:y>0.47511</cdr:y>
    </cdr:from>
    <cdr:to>
      <cdr:x>0.40278</cdr:x>
      <cdr:y>0.51111</cdr:y>
    </cdr:to>
    <cdr:sp macro="" textlink="">
      <cdr:nvSpPr>
        <cdr:cNvPr id="50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4717992" y="3388630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0.40076</cdr:x>
      <cdr:y>0.47511</cdr:y>
    </cdr:from>
    <cdr:to>
      <cdr:x>0.47066</cdr:x>
      <cdr:y>0.51111</cdr:y>
    </cdr:to>
    <cdr:sp macro="" textlink="">
      <cdr:nvSpPr>
        <cdr:cNvPr id="51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5680037" y="3388630"/>
          <a:ext cx="990707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0.46729</cdr:x>
      <cdr:y>0.47511</cdr:y>
    </cdr:from>
    <cdr:to>
      <cdr:x>0.53718</cdr:x>
      <cdr:y>0.51111</cdr:y>
    </cdr:to>
    <cdr:sp macro="" textlink="">
      <cdr:nvSpPr>
        <cdr:cNvPr id="52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6623061" y="3388630"/>
          <a:ext cx="990565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0.53383</cdr:x>
      <cdr:y>0.47377</cdr:y>
    </cdr:from>
    <cdr:to>
      <cdr:x>0.60372</cdr:x>
      <cdr:y>0.50977</cdr:y>
    </cdr:to>
    <cdr:sp macro="" textlink="">
      <cdr:nvSpPr>
        <cdr:cNvPr id="53" name="TextBox 1">
          <a:extLst xmlns:a="http://schemas.openxmlformats.org/drawingml/2006/main">
            <a:ext uri="{FF2B5EF4-FFF2-40B4-BE49-F238E27FC236}">
              <a16:creationId xmlns:a16="http://schemas.microsoft.com/office/drawing/2014/main" id="{B1731927-3BBE-470C-9A86-6B30992D8F2D}"/>
            </a:ext>
          </a:extLst>
        </cdr:cNvPr>
        <cdr:cNvSpPr txBox="1"/>
      </cdr:nvSpPr>
      <cdr:spPr>
        <a:xfrm xmlns:a="http://schemas.openxmlformats.org/drawingml/2006/main">
          <a:off x="7566084" y="3379105"/>
          <a:ext cx="990566" cy="256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0.61192</cdr:x>
      <cdr:y>0.11999</cdr:y>
    </cdr:from>
    <cdr:to>
      <cdr:x>0.72519</cdr:x>
      <cdr:y>0.21589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B075FC-5A4F-4C89-88A9-2F2753C5BF79}"/>
            </a:ext>
          </a:extLst>
        </cdr:cNvPr>
        <cdr:cNvSpPr txBox="1"/>
      </cdr:nvSpPr>
      <cdr:spPr>
        <a:xfrm xmlns:a="http://schemas.openxmlformats.org/drawingml/2006/main">
          <a:off x="8232775" y="822325"/>
          <a:ext cx="1524000" cy="657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Biracial</a:t>
          </a:r>
          <a:r>
            <a:rPr lang="en-US" sz="1400" b="1" baseline="0">
              <a:solidFill>
                <a:srgbClr val="C00000"/>
              </a:solidFill>
            </a:rPr>
            <a:t>/Multiracial</a:t>
          </a:r>
        </a:p>
        <a:p xmlns:a="http://schemas.openxmlformats.org/drawingml/2006/main">
          <a:pPr algn="ctr"/>
          <a:r>
            <a:rPr lang="en-US" sz="1400" b="1" baseline="0">
              <a:solidFill>
                <a:srgbClr val="C00000"/>
              </a:solidFill>
            </a:rPr>
            <a:t>(3 Participants)</a:t>
          </a:r>
          <a:endParaRPr lang="en-US" sz="1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0.60484</cdr:x>
      <cdr:y>0.25388</cdr:y>
    </cdr:from>
    <cdr:to>
      <cdr:x>0.74501</cdr:x>
      <cdr:y>0.35905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89E549-9E8B-4246-90E1-79A4AEC56094}"/>
            </a:ext>
          </a:extLst>
        </cdr:cNvPr>
        <cdr:cNvSpPr txBox="1"/>
      </cdr:nvSpPr>
      <cdr:spPr>
        <a:xfrm xmlns:a="http://schemas.openxmlformats.org/drawingml/2006/main">
          <a:off x="8137525" y="1739905"/>
          <a:ext cx="1885950" cy="720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  <a:endParaRPr lang="en-US" sz="1400" b="1" baseline="0">
            <a:solidFill>
              <a:srgbClr val="7030A0"/>
            </a:solidFill>
          </a:endParaRPr>
        </a:p>
        <a:p xmlns:a="http://schemas.openxmlformats.org/drawingml/2006/main">
          <a:pPr algn="ctr"/>
          <a:r>
            <a:rPr lang="en-US" sz="1400" b="1" baseline="0">
              <a:solidFill>
                <a:srgbClr val="7030A0"/>
              </a:solidFill>
            </a:rPr>
            <a:t>(3 Participants)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0.61617</cdr:x>
      <cdr:y>0.41927</cdr:y>
    </cdr:from>
    <cdr:to>
      <cdr:x>0.74313</cdr:x>
      <cdr:y>0.50915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7BF0A10-1954-441A-9528-29ED3F012DF8}"/>
            </a:ext>
          </a:extLst>
        </cdr:cNvPr>
        <cdr:cNvSpPr txBox="1"/>
      </cdr:nvSpPr>
      <cdr:spPr>
        <a:xfrm xmlns:a="http://schemas.openxmlformats.org/drawingml/2006/main">
          <a:off x="8289925" y="2873380"/>
          <a:ext cx="1708149" cy="615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5">
                  <a:lumMod val="50000"/>
                </a:schemeClr>
              </a:solidFill>
            </a:rPr>
            <a:t>Asian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/Asian American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5">
                  <a:lumMod val="50000"/>
                </a:schemeClr>
              </a:solidFill>
            </a:rPr>
            <a:t>(3 Participants)</a:t>
          </a:r>
          <a:endParaRPr lang="en-US" sz="14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0.62281</cdr:x>
      <cdr:y>0.55826</cdr:y>
    </cdr:from>
    <cdr:to>
      <cdr:x>0.72169</cdr:x>
      <cdr:y>0.6801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D3A015A-BBCE-499C-8EEC-A689A4C054A0}"/>
            </a:ext>
          </a:extLst>
        </cdr:cNvPr>
        <cdr:cNvSpPr txBox="1"/>
      </cdr:nvSpPr>
      <cdr:spPr>
        <a:xfrm xmlns:a="http://schemas.openxmlformats.org/drawingml/2006/main">
          <a:off x="8827275" y="3981689"/>
          <a:ext cx="1401446" cy="8690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6">
                  <a:lumMod val="50000"/>
                </a:schemeClr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 baseline="0">
              <a:solidFill>
                <a:schemeClr val="accent6">
                  <a:lumMod val="50000"/>
                </a:schemeClr>
              </a:solidFill>
            </a:rPr>
            <a:t>(2 Participants)</a:t>
          </a:r>
          <a:endParaRPr lang="en-US" sz="14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0.75663</cdr:x>
      <cdr:y>0.13421</cdr:y>
    </cdr:from>
    <cdr:to>
      <cdr:x>0.98388</cdr:x>
      <cdr:y>0.88074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84CF5524-232C-440B-9266-AA9875C0F41C}"/>
            </a:ext>
          </a:extLst>
        </cdr:cNvPr>
        <cdr:cNvSpPr/>
      </cdr:nvSpPr>
      <cdr:spPr>
        <a:xfrm xmlns:a="http://schemas.openxmlformats.org/drawingml/2006/main">
          <a:off x="10723920" y="957262"/>
          <a:ext cx="3220860" cy="5324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0.76087</cdr:x>
      <cdr:y>0.66132</cdr:y>
    </cdr:from>
    <cdr:to>
      <cdr:x>0.98105</cdr:x>
      <cdr:y>0.89481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9676CAC3-95BC-4887-8C87-81C8E4020F38}"/>
            </a:ext>
          </a:extLst>
        </cdr:cNvPr>
        <cdr:cNvSpPr txBox="1"/>
      </cdr:nvSpPr>
      <cdr:spPr>
        <a:xfrm xmlns:a="http://schemas.openxmlformats.org/drawingml/2006/main">
          <a:off x="10784015" y="4716761"/>
          <a:ext cx="3120655" cy="166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eaLnBrk="1" fontAlgn="auto" latinLnBrk="0" hangingPunct="1"/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-1.0 and 3.0.</a:t>
          </a:r>
        </a:p>
        <a:p xmlns:a="http://schemas.openxmlformats.org/drawingml/2006/main">
          <a:pPr eaLnBrk="1" fontAlgn="auto" latinLnBrk="0" hangingPunct="1"/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except where noted on the chart.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0.77008</cdr:x>
      <cdr:y>0.65443</cdr:y>
    </cdr:from>
    <cdr:to>
      <cdr:x>0.97043</cdr:x>
      <cdr:y>0.65443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C1F386B1-FA97-4A1A-877D-1886E36F5CE0}"/>
            </a:ext>
          </a:extLst>
        </cdr:cNvPr>
        <cdr:cNvCxnSpPr/>
      </cdr:nvCxnSpPr>
      <cdr:spPr>
        <a:xfrm xmlns:a="http://schemas.openxmlformats.org/drawingml/2006/main" flipV="1">
          <a:off x="10914550" y="4667580"/>
          <a:ext cx="28396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0.03364</cdr:x>
      <cdr:y>0.65718</cdr:y>
    </cdr:from>
    <cdr:to>
      <cdr:x>0.06634</cdr:x>
      <cdr:y>0.91834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208BCB9-6BD8-4F9B-A804-A2364AE47902}"/>
            </a:ext>
          </a:extLst>
        </cdr:cNvPr>
        <cdr:cNvSpPr txBox="1"/>
      </cdr:nvSpPr>
      <cdr:spPr>
        <a:xfrm xmlns:a="http://schemas.openxmlformats.org/drawingml/2006/main" rot="18117076">
          <a:off x="-222772" y="5386813"/>
          <a:ext cx="1862678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1. The quality of an employer's recruiting efforts matter.</a:t>
          </a:r>
        </a:p>
      </cdr:txBody>
    </cdr:sp>
  </cdr:relSizeAnchor>
  <cdr:relSizeAnchor xmlns:cdr="http://schemas.openxmlformats.org/drawingml/2006/chartDrawing">
    <cdr:from>
      <cdr:x>0.09166</cdr:x>
      <cdr:y>0.60734</cdr:y>
    </cdr:from>
    <cdr:to>
      <cdr:x>0.12436</cdr:x>
      <cdr:y>0.93571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5EB0B6DD-61DF-4F57-9C0E-6A25EE48CF5C}"/>
            </a:ext>
          </a:extLst>
        </cdr:cNvPr>
        <cdr:cNvSpPr txBox="1"/>
      </cdr:nvSpPr>
      <cdr:spPr>
        <a:xfrm xmlns:a="http://schemas.openxmlformats.org/drawingml/2006/main" rot="18117076">
          <a:off x="359802" y="5271002"/>
          <a:ext cx="2342040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2. The traditional interviewing and onboarding process can be improved.</a:t>
          </a:r>
        </a:p>
      </cdr:txBody>
    </cdr:sp>
  </cdr:relSizeAnchor>
  <cdr:relSizeAnchor xmlns:cdr="http://schemas.openxmlformats.org/drawingml/2006/chartDrawing">
    <cdr:from>
      <cdr:x>0.14497</cdr:x>
      <cdr:y>0.61145</cdr:y>
    </cdr:from>
    <cdr:to>
      <cdr:x>0.17767</cdr:x>
      <cdr:y>0.97397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D21B2159-D0CB-4A8C-BA80-088043AA6876}"/>
            </a:ext>
          </a:extLst>
        </cdr:cNvPr>
        <cdr:cNvSpPr txBox="1"/>
      </cdr:nvSpPr>
      <cdr:spPr>
        <a:xfrm xmlns:a="http://schemas.openxmlformats.org/drawingml/2006/main" rot="18117076">
          <a:off x="993672" y="5422116"/>
          <a:ext cx="2585608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3. Leadership should focus on its organizational culture and environment.</a:t>
          </a:r>
        </a:p>
      </cdr:txBody>
    </cdr:sp>
  </cdr:relSizeAnchor>
  <cdr:relSizeAnchor xmlns:cdr="http://schemas.openxmlformats.org/drawingml/2006/chartDrawing">
    <cdr:from>
      <cdr:x>0.19761</cdr:x>
      <cdr:y>0.64105</cdr:y>
    </cdr:from>
    <cdr:to>
      <cdr:x>0.21646</cdr:x>
      <cdr:y>0.97045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B8EB9E0-45EA-4CF2-B8EB-9E96DBFDF2D4}"/>
            </a:ext>
          </a:extLst>
        </cdr:cNvPr>
        <cdr:cNvSpPr txBox="1"/>
      </cdr:nvSpPr>
      <cdr:spPr>
        <a:xfrm xmlns:a="http://schemas.openxmlformats.org/drawingml/2006/main" rot="18117076">
          <a:off x="1759656" y="5613295"/>
          <a:ext cx="2349386" cy="26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4. Office politics create barriers for you.</a:t>
          </a:r>
        </a:p>
      </cdr:txBody>
    </cdr:sp>
  </cdr:relSizeAnchor>
  <cdr:relSizeAnchor xmlns:cdr="http://schemas.openxmlformats.org/drawingml/2006/chartDrawing">
    <cdr:from>
      <cdr:x>0.24657</cdr:x>
      <cdr:y>0.6308</cdr:y>
    </cdr:from>
    <cdr:to>
      <cdr:x>0.27927</cdr:x>
      <cdr:y>0.99332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C1CF667D-8F39-4517-AF68-6BEC7FF66068}"/>
            </a:ext>
          </a:extLst>
        </cdr:cNvPr>
        <cdr:cNvSpPr txBox="1"/>
      </cdr:nvSpPr>
      <cdr:spPr>
        <a:xfrm xmlns:a="http://schemas.openxmlformats.org/drawingml/2006/main" rot="18117076">
          <a:off x="2433642" y="5560159"/>
          <a:ext cx="2585609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5. Turf wars/silos affect the well-being of employees and workplace environment.</a:t>
          </a:r>
        </a:p>
      </cdr:txBody>
    </cdr:sp>
  </cdr:relSizeAnchor>
  <cdr:relSizeAnchor xmlns:cdr="http://schemas.openxmlformats.org/drawingml/2006/chartDrawing">
    <cdr:from>
      <cdr:x>0.31036</cdr:x>
      <cdr:y>0.64387</cdr:y>
    </cdr:from>
    <cdr:to>
      <cdr:x>0.34306</cdr:x>
      <cdr:y>0.94496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1F8A2450-F6D1-4B8A-8FD0-9FEE041A0364}"/>
            </a:ext>
          </a:extLst>
        </cdr:cNvPr>
        <cdr:cNvSpPr txBox="1"/>
      </cdr:nvSpPr>
      <cdr:spPr>
        <a:xfrm xmlns:a="http://schemas.openxmlformats.org/drawingml/2006/main" rot="18117076">
          <a:off x="3556794" y="5434283"/>
          <a:ext cx="2147470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6. Empathy is important for organizations/workplaces to exhibit.</a:t>
          </a:r>
        </a:p>
      </cdr:txBody>
    </cdr:sp>
  </cdr:relSizeAnchor>
  <cdr:relSizeAnchor xmlns:cdr="http://schemas.openxmlformats.org/drawingml/2006/chartDrawing">
    <cdr:from>
      <cdr:x>0.35329</cdr:x>
      <cdr:y>0.64595</cdr:y>
    </cdr:from>
    <cdr:to>
      <cdr:x>0.38599</cdr:x>
      <cdr:y>0.97518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D4514262-8CC7-4236-BCFF-B6D7B4DD250B}"/>
            </a:ext>
          </a:extLst>
        </cdr:cNvPr>
        <cdr:cNvSpPr txBox="1"/>
      </cdr:nvSpPr>
      <cdr:spPr>
        <a:xfrm xmlns:a="http://schemas.openxmlformats.org/drawingml/2006/main" rot="18117076">
          <a:off x="3845078" y="5335049"/>
          <a:ext cx="2256268" cy="439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7. Enabling employee and career advancement increases job satisfaction and engagement.</a:t>
          </a:r>
        </a:p>
      </cdr:txBody>
    </cdr:sp>
  </cdr:relSizeAnchor>
  <cdr:relSizeAnchor xmlns:cdr="http://schemas.openxmlformats.org/drawingml/2006/chartDrawing">
    <cdr:from>
      <cdr:x>0.40922</cdr:x>
      <cdr:y>0.62379</cdr:y>
    </cdr:from>
    <cdr:to>
      <cdr:x>0.44192</cdr:x>
      <cdr:y>0.98088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FE5E1794-C0B4-40EF-AAF9-6629E4538D42}"/>
            </a:ext>
          </a:extLst>
        </cdr:cNvPr>
        <cdr:cNvSpPr txBox="1"/>
      </cdr:nvSpPr>
      <cdr:spPr>
        <a:xfrm xmlns:a="http://schemas.openxmlformats.org/drawingml/2006/main" rot="18117076">
          <a:off x="4502033" y="5278631"/>
          <a:ext cx="2447280" cy="439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8. Leadership and managers are trained and qualified to navigate difficult conversations and conflict.</a:t>
          </a:r>
        </a:p>
      </cdr:txBody>
    </cdr:sp>
  </cdr:relSizeAnchor>
  <cdr:relSizeAnchor xmlns:cdr="http://schemas.openxmlformats.org/drawingml/2006/chartDrawing">
    <cdr:from>
      <cdr:x>0.47647</cdr:x>
      <cdr:y>0.66061</cdr:y>
    </cdr:from>
    <cdr:to>
      <cdr:x>0.50917</cdr:x>
      <cdr:y>0.94459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89690710-B826-4AE6-94EA-025EC755D279}"/>
            </a:ext>
          </a:extLst>
        </cdr:cNvPr>
        <cdr:cNvSpPr txBox="1"/>
      </cdr:nvSpPr>
      <cdr:spPr>
        <a:xfrm xmlns:a="http://schemas.openxmlformats.org/drawingml/2006/main" rot="18117076">
          <a:off x="5972067" y="5492693"/>
          <a:ext cx="2025436" cy="463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9. Employers have to think about their employees' lives holistically.</a:t>
          </a:r>
        </a:p>
      </cdr:txBody>
    </cdr:sp>
  </cdr:relSizeAnchor>
  <cdr:relSizeAnchor xmlns:cdr="http://schemas.openxmlformats.org/drawingml/2006/chartDrawing">
    <cdr:from>
      <cdr:x>0.53059</cdr:x>
      <cdr:y>0.64303</cdr:y>
    </cdr:from>
    <cdr:to>
      <cdr:x>0.56329</cdr:x>
      <cdr:y>0.97753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DDBCE18C-C7A7-4F0F-88F9-A41D5174A735}"/>
            </a:ext>
          </a:extLst>
        </cdr:cNvPr>
        <cdr:cNvSpPr txBox="1"/>
      </cdr:nvSpPr>
      <cdr:spPr>
        <a:xfrm xmlns:a="http://schemas.openxmlformats.org/drawingml/2006/main" rot="18117076">
          <a:off x="6559012" y="5547438"/>
          <a:ext cx="2385761" cy="46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10. Knowing how a supervisor reacts influences whether employees speak up.</a:t>
          </a:r>
        </a:p>
      </cdr:txBody>
    </cdr:sp>
  </cdr:relSizeAnchor>
  <cdr:relSizeAnchor xmlns:cdr="http://schemas.openxmlformats.org/drawingml/2006/chartDrawing">
    <cdr:from>
      <cdr:x>0.04484</cdr:x>
      <cdr:y>0.46884</cdr:y>
    </cdr:from>
    <cdr:to>
      <cdr:x>0.11847</cdr:x>
      <cdr:y>0.50637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5ED17EB1-49C5-4AD6-9E48-A4A286CE69F6}"/>
            </a:ext>
          </a:extLst>
        </cdr:cNvPr>
        <cdr:cNvSpPr txBox="1"/>
      </cdr:nvSpPr>
      <cdr:spPr>
        <a:xfrm xmlns:a="http://schemas.openxmlformats.org/drawingml/2006/main">
          <a:off x="603250" y="3213100"/>
          <a:ext cx="990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0.10147</cdr:x>
      <cdr:y>0.47007</cdr:y>
    </cdr:from>
    <cdr:to>
      <cdr:x>0.1751</cdr:x>
      <cdr:y>0.5076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5ED17EB1-49C5-4AD6-9E48-A4A286CE69F6}"/>
            </a:ext>
          </a:extLst>
        </cdr:cNvPr>
        <cdr:cNvSpPr txBox="1"/>
      </cdr:nvSpPr>
      <cdr:spPr>
        <a:xfrm xmlns:a="http://schemas.openxmlformats.org/drawingml/2006/main">
          <a:off x="1438155" y="3352664"/>
          <a:ext cx="1043572" cy="26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0.28029</cdr:x>
      <cdr:y>0.14084</cdr:y>
    </cdr:from>
    <cdr:to>
      <cdr:x>0.55569</cdr:x>
      <cdr:y>0.19111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3D12A9FE-4E54-491E-B5C5-735F3D1469C8}"/>
            </a:ext>
          </a:extLst>
        </cdr:cNvPr>
        <cdr:cNvSpPr txBox="1"/>
      </cdr:nvSpPr>
      <cdr:spPr>
        <a:xfrm xmlns:a="http://schemas.openxmlformats.org/drawingml/2006/main">
          <a:off x="3972560" y="1004517"/>
          <a:ext cx="3903299" cy="3585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>
              <a:solidFill>
                <a:srgbClr val="C00000"/>
              </a:solidFill>
            </a:rPr>
            <a:t>(</a:t>
          </a:r>
          <a:r>
            <a:rPr lang="en-US" sz="1200" b="0" i="1">
              <a:solidFill>
                <a:srgbClr val="C00000"/>
              </a:solidFill>
            </a:rPr>
            <a:t>This</a:t>
          </a:r>
          <a:r>
            <a:rPr lang="en-US" sz="1200" b="0" i="1" baseline="0">
              <a:solidFill>
                <a:srgbClr val="C00000"/>
              </a:solidFill>
            </a:rPr>
            <a:t> group d</a:t>
          </a:r>
          <a:r>
            <a:rPr lang="en-US" sz="1200" b="0" i="1">
              <a:solidFill>
                <a:srgbClr val="C00000"/>
              </a:solidFill>
            </a:rPr>
            <a:t>id</a:t>
          </a:r>
          <a:r>
            <a:rPr lang="en-US" sz="1200" b="0" i="1" baseline="0">
              <a:solidFill>
                <a:srgbClr val="C00000"/>
              </a:solidFill>
            </a:rPr>
            <a:t> not have time to discuss questions 5-10.</a:t>
          </a:r>
          <a:r>
            <a:rPr lang="en-US" sz="1200" b="0" baseline="0">
              <a:solidFill>
                <a:srgbClr val="C00000"/>
              </a:solidFill>
            </a:rPr>
            <a:t>)</a:t>
          </a:r>
          <a:endParaRPr lang="en-US" sz="1200" b="0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0.77143</cdr:x>
      <cdr:y>0.48842</cdr:y>
    </cdr:from>
    <cdr:to>
      <cdr:x>0.84447</cdr:x>
      <cdr:y>0.62947</cdr:y>
    </cdr:to>
    <cdr:sp macro="" textlink="">
      <cdr:nvSpPr>
        <cdr:cNvPr id="24" name="Oval 23">
          <a:extLst xmlns:a="http://schemas.openxmlformats.org/drawingml/2006/main">
            <a:ext uri="{FF2B5EF4-FFF2-40B4-BE49-F238E27FC236}">
              <a16:creationId xmlns:a16="http://schemas.microsoft.com/office/drawing/2014/main" id="{1D85E88C-F52A-4C77-8F16-6E88C0DBD55C}"/>
            </a:ext>
          </a:extLst>
        </cdr:cNvPr>
        <cdr:cNvSpPr/>
      </cdr:nvSpPr>
      <cdr:spPr>
        <a:xfrm xmlns:a="http://schemas.openxmlformats.org/drawingml/2006/main">
          <a:off x="10933600" y="3483582"/>
          <a:ext cx="1035210" cy="100601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0.75964</cdr:x>
      <cdr:y>0.15701</cdr:y>
    </cdr:from>
    <cdr:to>
      <cdr:x>0.9748</cdr:x>
      <cdr:y>0.20657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89050378-993E-4CEC-8AF2-4C12B2CA23BC}"/>
            </a:ext>
          </a:extLst>
        </cdr:cNvPr>
        <cdr:cNvSpPr txBox="1"/>
      </cdr:nvSpPr>
      <cdr:spPr>
        <a:xfrm xmlns:a="http://schemas.openxmlformats.org/drawingml/2006/main">
          <a:off x="10766577" y="1119849"/>
          <a:ext cx="3049437" cy="353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</a:t>
          </a:r>
          <a:r>
            <a:rPr lang="en-US" sz="1600" b="1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Response Average*</a:t>
          </a:r>
          <a:endParaRPr lang="en-US" sz="1600" b="1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6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0.7837</cdr:x>
      <cdr:y>0.23037</cdr:y>
    </cdr:from>
    <cdr:to>
      <cdr:x>0.82493</cdr:x>
      <cdr:y>0.3076</cdr:y>
    </cdr:to>
    <cdr:sp macro="" textlink="">
      <cdr:nvSpPr>
        <cdr:cNvPr id="28" name="Oval 27">
          <a:extLst xmlns:a="http://schemas.openxmlformats.org/drawingml/2006/main">
            <a:ext uri="{FF2B5EF4-FFF2-40B4-BE49-F238E27FC236}">
              <a16:creationId xmlns:a16="http://schemas.microsoft.com/office/drawing/2014/main" id="{8D96B864-1627-4F4C-AA90-ECBBEAA8C3CF}"/>
            </a:ext>
          </a:extLst>
        </cdr:cNvPr>
        <cdr:cNvSpPr/>
      </cdr:nvSpPr>
      <cdr:spPr>
        <a:xfrm xmlns:a="http://schemas.openxmlformats.org/drawingml/2006/main">
          <a:off x="11107598" y="1643062"/>
          <a:ext cx="584342" cy="550811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1.0</a:t>
          </a:r>
        </a:p>
      </cdr:txBody>
    </cdr:sp>
  </cdr:relSizeAnchor>
  <cdr:relSizeAnchor xmlns:cdr="http://schemas.openxmlformats.org/drawingml/2006/chartDrawing">
    <cdr:from>
      <cdr:x>0.77698</cdr:x>
      <cdr:y>0.33854</cdr:y>
    </cdr:from>
    <cdr:to>
      <cdr:x>0.83501</cdr:x>
      <cdr:y>0.4574</cdr:y>
    </cdr:to>
    <cdr:sp macro="" textlink="">
      <cdr:nvSpPr>
        <cdr:cNvPr id="29" name="Oval 28">
          <a:extLst xmlns:a="http://schemas.openxmlformats.org/drawingml/2006/main">
            <a:ext uri="{FF2B5EF4-FFF2-40B4-BE49-F238E27FC236}">
              <a16:creationId xmlns:a16="http://schemas.microsoft.com/office/drawing/2014/main" id="{8D96B864-1627-4F4C-AA90-ECBBEAA8C3CF}"/>
            </a:ext>
          </a:extLst>
        </cdr:cNvPr>
        <cdr:cNvSpPr/>
      </cdr:nvSpPr>
      <cdr:spPr>
        <a:xfrm xmlns:a="http://schemas.openxmlformats.org/drawingml/2006/main">
          <a:off x="11012348" y="2414588"/>
          <a:ext cx="822467" cy="8477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C00000"/>
            </a:gs>
            <a:gs pos="33000">
              <a:srgbClr val="7030A0"/>
            </a:gs>
            <a:gs pos="69000">
              <a:schemeClr val="accent5">
                <a:lumMod val="50000"/>
              </a:schemeClr>
            </a:gs>
            <a:gs pos="100000">
              <a:schemeClr val="accent6">
                <a:lumMod val="50000"/>
              </a:schemeClr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0.8298</cdr:x>
      <cdr:y>0.24673</cdr:y>
    </cdr:from>
    <cdr:to>
      <cdr:x>0.93753</cdr:x>
      <cdr:y>0.2963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CE303BA1-673F-4312-9719-EBD90D92C80A}"/>
            </a:ext>
          </a:extLst>
        </cdr:cNvPr>
        <cdr:cNvSpPr txBox="1"/>
      </cdr:nvSpPr>
      <cdr:spPr>
        <a:xfrm xmlns:a="http://schemas.openxmlformats.org/drawingml/2006/main">
          <a:off x="11760912" y="1759784"/>
          <a:ext cx="1526879" cy="35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 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0.83957</cdr:x>
      <cdr:y>0.37449</cdr:y>
    </cdr:from>
    <cdr:to>
      <cdr:x>0.88783</cdr:x>
      <cdr:y>0.42405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D01F3C6F-341C-4CDF-831E-BD14207F13EB}"/>
            </a:ext>
          </a:extLst>
        </cdr:cNvPr>
        <cdr:cNvSpPr txBox="1"/>
      </cdr:nvSpPr>
      <cdr:spPr>
        <a:xfrm xmlns:a="http://schemas.openxmlformats.org/drawingml/2006/main">
          <a:off x="11899358" y="2671015"/>
          <a:ext cx="683999" cy="353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0.84707</cdr:x>
      <cdr:y>0.54073</cdr:y>
    </cdr:from>
    <cdr:to>
      <cdr:x>0.95479</cdr:x>
      <cdr:y>0.5903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D01F3C6F-341C-4CDF-831E-BD14207F13EB}"/>
            </a:ext>
          </a:extLst>
        </cdr:cNvPr>
        <cdr:cNvSpPr txBox="1"/>
      </cdr:nvSpPr>
      <cdr:spPr>
        <a:xfrm xmlns:a="http://schemas.openxmlformats.org/drawingml/2006/main">
          <a:off x="12005747" y="3856655"/>
          <a:ext cx="1526737" cy="35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 Agree</a:t>
          </a:r>
          <a:endParaRPr lang="en-US" sz="1400" b="1" i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0.44425</cdr:x>
      <cdr:y>0.27592</cdr:y>
    </cdr:from>
    <cdr:to>
      <cdr:x>0.4846</cdr:x>
      <cdr:y>0.32897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203C2141-EF1A-4370-9C80-EEA9311DA5A2}"/>
            </a:ext>
          </a:extLst>
        </cdr:cNvPr>
        <cdr:cNvSpPr txBox="1"/>
      </cdr:nvSpPr>
      <cdr:spPr>
        <a:xfrm xmlns:a="http://schemas.openxmlformats.org/drawingml/2006/main">
          <a:off x="6296444" y="1967969"/>
          <a:ext cx="571889" cy="378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 i="0">
              <a:solidFill>
                <a:srgbClr val="7030A0"/>
              </a:solidFill>
            </a:rPr>
            <a:t>(N</a:t>
          </a:r>
          <a:r>
            <a:rPr lang="en-US" sz="900" b="0" i="1">
              <a:solidFill>
                <a:srgbClr val="7030A0"/>
              </a:solidFill>
            </a:rPr>
            <a:t>o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responses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 for Q8)</a:t>
          </a:r>
          <a:endParaRPr lang="en-US" sz="900" b="0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0.56137</cdr:x>
      <cdr:y>0.27325</cdr:y>
    </cdr:from>
    <cdr:to>
      <cdr:x>0.60172</cdr:x>
      <cdr:y>0.3263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9A20EEF4-0B84-4888-A118-B237452CA791}"/>
            </a:ext>
          </a:extLst>
        </cdr:cNvPr>
        <cdr:cNvSpPr txBox="1"/>
      </cdr:nvSpPr>
      <cdr:spPr>
        <a:xfrm xmlns:a="http://schemas.openxmlformats.org/drawingml/2006/main">
          <a:off x="7956357" y="1948919"/>
          <a:ext cx="571889" cy="378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 i="0">
              <a:solidFill>
                <a:srgbClr val="7030A0"/>
              </a:solidFill>
            </a:rPr>
            <a:t>(N</a:t>
          </a:r>
          <a:r>
            <a:rPr lang="en-US" sz="900" b="0" i="1">
              <a:solidFill>
                <a:srgbClr val="7030A0"/>
              </a:solidFill>
            </a:rPr>
            <a:t>o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responses</a:t>
          </a:r>
        </a:p>
        <a:p xmlns:a="http://schemas.openxmlformats.org/drawingml/2006/main">
          <a:pPr algn="ctr"/>
          <a:r>
            <a:rPr lang="en-US" sz="900" b="0" i="1">
              <a:solidFill>
                <a:srgbClr val="7030A0"/>
              </a:solidFill>
            </a:rPr>
            <a:t>for Q10)</a:t>
          </a:r>
          <a:endParaRPr lang="en-US" sz="900" b="0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0.15759</cdr:x>
      <cdr:y>0.47075</cdr:y>
    </cdr:from>
    <cdr:to>
      <cdr:x>0.22211</cdr:x>
      <cdr:y>0.50681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A54E2EE-EB7C-4145-A097-0DD93987D45E}"/>
            </a:ext>
          </a:extLst>
        </cdr:cNvPr>
        <cdr:cNvSpPr txBox="1"/>
      </cdr:nvSpPr>
      <cdr:spPr>
        <a:xfrm xmlns:a="http://schemas.openxmlformats.org/drawingml/2006/main">
          <a:off x="2233615" y="3357563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0.23219</cdr:x>
      <cdr:y>0.46274</cdr:y>
    </cdr:from>
    <cdr:to>
      <cdr:x>0.25437</cdr:x>
      <cdr:y>0.50013</cdr:y>
    </cdr:to>
    <cdr:sp macro="" textlink="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CEB5BA12-32D7-4AE3-9251-599BE26D42A5}"/>
            </a:ext>
          </a:extLst>
        </cdr:cNvPr>
        <cdr:cNvSpPr txBox="1"/>
      </cdr:nvSpPr>
      <cdr:spPr>
        <a:xfrm xmlns:a="http://schemas.openxmlformats.org/drawingml/2006/main">
          <a:off x="3290890" y="3300413"/>
          <a:ext cx="31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(2)</a:t>
          </a:r>
        </a:p>
      </cdr:txBody>
    </cdr:sp>
  </cdr:relSizeAnchor>
  <cdr:relSizeAnchor xmlns:cdr="http://schemas.openxmlformats.org/drawingml/2006/chartDrawing">
    <cdr:from>
      <cdr:x>0.3209</cdr:x>
      <cdr:y>0.46808</cdr:y>
    </cdr:from>
    <cdr:to>
      <cdr:x>0.39281</cdr:x>
      <cdr:y>0.50548</cdr:y>
    </cdr:to>
    <cdr:sp macro="" textlink="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35FEA651-083B-44BC-A786-A4763BABD70B}"/>
            </a:ext>
          </a:extLst>
        </cdr:cNvPr>
        <cdr:cNvSpPr txBox="1"/>
      </cdr:nvSpPr>
      <cdr:spPr>
        <a:xfrm xmlns:a="http://schemas.openxmlformats.org/drawingml/2006/main">
          <a:off x="4548189" y="3338513"/>
          <a:ext cx="1019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0.27856</cdr:x>
      <cdr:y>0.46942</cdr:y>
    </cdr:from>
    <cdr:to>
      <cdr:x>0.3209</cdr:x>
      <cdr:y>0.51082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19CD8EC0-5B60-4B25-AE62-9A12AC9FF4EB}"/>
            </a:ext>
          </a:extLst>
        </cdr:cNvPr>
        <cdr:cNvSpPr txBox="1"/>
      </cdr:nvSpPr>
      <cdr:spPr>
        <a:xfrm xmlns:a="http://schemas.openxmlformats.org/drawingml/2006/main">
          <a:off x="3948115" y="3348038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Rsps)</a:t>
          </a:r>
        </a:p>
      </cdr:txBody>
    </cdr:sp>
  </cdr:relSizeAnchor>
  <cdr:relSizeAnchor xmlns:cdr="http://schemas.openxmlformats.org/drawingml/2006/chartDrawing">
    <cdr:from>
      <cdr:x>0.37735</cdr:x>
      <cdr:y>0.46942</cdr:y>
    </cdr:from>
    <cdr:to>
      <cdr:x>0.44187</cdr:x>
      <cdr:y>0.50414</cdr:y>
    </cdr:to>
    <cdr:sp macro="" textlink="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1ECFBFD8-AB30-4A58-959B-E73A13BF6360}"/>
            </a:ext>
          </a:extLst>
        </cdr:cNvPr>
        <cdr:cNvSpPr txBox="1"/>
      </cdr:nvSpPr>
      <cdr:spPr>
        <a:xfrm xmlns:a="http://schemas.openxmlformats.org/drawingml/2006/main">
          <a:off x="5348290" y="3348038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0.43246</cdr:x>
      <cdr:y>0.46942</cdr:y>
    </cdr:from>
    <cdr:to>
      <cdr:x>0.49227</cdr:x>
      <cdr:y>0.50815</cdr:y>
    </cdr:to>
    <cdr:sp macro="" textlink="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10296DC8-3DE7-498A-9D05-5FA1E61B9232}"/>
            </a:ext>
          </a:extLst>
        </cdr:cNvPr>
        <cdr:cNvSpPr txBox="1"/>
      </cdr:nvSpPr>
      <cdr:spPr>
        <a:xfrm xmlns:a="http://schemas.openxmlformats.org/drawingml/2006/main">
          <a:off x="6129340" y="3348038"/>
          <a:ext cx="8477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  <cdr:relSizeAnchor xmlns:cdr="http://schemas.openxmlformats.org/drawingml/2006/chartDrawing">
    <cdr:from>
      <cdr:x>0.48757</cdr:x>
      <cdr:y>0.47075</cdr:y>
    </cdr:from>
    <cdr:to>
      <cdr:x>0.55208</cdr:x>
      <cdr:y>0.50681</cdr:y>
    </cdr:to>
    <cdr:sp macro="" textlink="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0A730914-3A03-4A65-B2E5-524FE8DABC77}"/>
            </a:ext>
          </a:extLst>
        </cdr:cNvPr>
        <cdr:cNvSpPr txBox="1"/>
      </cdr:nvSpPr>
      <cdr:spPr>
        <a:xfrm xmlns:a="http://schemas.openxmlformats.org/drawingml/2006/main">
          <a:off x="6910390" y="3357563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</a:t>
          </a:r>
          <a:r>
            <a:rPr lang="en-US" sz="1000" baseline="0">
              <a:solidFill>
                <a:schemeClr val="bg1"/>
              </a:solidFill>
            </a:rPr>
            <a:t> Responses)</a:t>
          </a:r>
          <a:endParaRPr lang="en-US" sz="1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0.54402</cdr:x>
      <cdr:y>0.46942</cdr:y>
    </cdr:from>
    <cdr:to>
      <cdr:x>0.60854</cdr:x>
      <cdr:y>0.50815</cdr:y>
    </cdr:to>
    <cdr:sp macro="" textlink="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30359ED2-6A49-4A54-AC0E-3C0625439888}"/>
            </a:ext>
          </a:extLst>
        </cdr:cNvPr>
        <cdr:cNvSpPr txBox="1"/>
      </cdr:nvSpPr>
      <cdr:spPr>
        <a:xfrm xmlns:a="http://schemas.openxmlformats.org/drawingml/2006/main">
          <a:off x="7710490" y="334803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</a:rPr>
            <a:t>(2 Responses)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51</xdr:row>
      <xdr:rowOff>100012</xdr:rowOff>
    </xdr:from>
    <xdr:to>
      <xdr:col>7</xdr:col>
      <xdr:colOff>171449</xdr:colOff>
      <xdr:row>86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FDF14-AF91-49BB-9F26-E6B11E1DE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89</xdr:row>
      <xdr:rowOff>33337</xdr:rowOff>
    </xdr:from>
    <xdr:to>
      <xdr:col>7</xdr:col>
      <xdr:colOff>144017</xdr:colOff>
      <xdr:row>124</xdr:row>
      <xdr:rowOff>104965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16E778-7180-4519-A795-D3C2C5268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0.11047</cdr:x>
      <cdr:y>0.90671</cdr:y>
    </cdr:from>
    <cdr:to>
      <cdr:x>0.52344</cdr:x>
      <cdr:y>0.98445</cdr:y>
    </cdr:to>
    <cdr:sp macro="" textlink="">
      <cdr:nvSpPr>
        <cdr:cNvPr id="20" name="Rectangle 19">
          <a:extLst xmlns:a="http://schemas.openxmlformats.org/drawingml/2006/main">
            <a:ext uri="{FF2B5EF4-FFF2-40B4-BE49-F238E27FC236}">
              <a16:creationId xmlns:a16="http://schemas.microsoft.com/office/drawing/2014/main" id="{367E2E59-0430-4A58-85E9-A4A6B21F7017}"/>
            </a:ext>
          </a:extLst>
        </cdr:cNvPr>
        <cdr:cNvSpPr/>
      </cdr:nvSpPr>
      <cdr:spPr>
        <a:xfrm xmlns:a="http://schemas.openxmlformats.org/drawingml/2006/main">
          <a:off x="1638301" y="6110288"/>
          <a:ext cx="6124575" cy="523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0.02569</cdr:x>
      <cdr:y>0.92085</cdr:y>
    </cdr:from>
    <cdr:to>
      <cdr:x>0.08735</cdr:x>
      <cdr:y>0.96608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5AFD2B-D844-45F8-ACBB-364D18F7DBC4}"/>
            </a:ext>
          </a:extLst>
        </cdr:cNvPr>
        <cdr:cNvSpPr txBox="1"/>
      </cdr:nvSpPr>
      <cdr:spPr>
        <a:xfrm xmlns:a="http://schemas.openxmlformats.org/drawingml/2006/main">
          <a:off x="381001" y="6205538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0.11368</cdr:x>
      <cdr:y>0.92085</cdr:y>
    </cdr:from>
    <cdr:to>
      <cdr:x>0.12717</cdr:x>
      <cdr:y>0.95053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C9538247-0DA7-4557-907C-5C7CD505D85A}"/>
            </a:ext>
          </a:extLst>
        </cdr:cNvPr>
        <cdr:cNvSpPr/>
      </cdr:nvSpPr>
      <cdr:spPr>
        <a:xfrm xmlns:a="http://schemas.openxmlformats.org/drawingml/2006/main">
          <a:off x="1685926" y="6205538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0.68936</cdr:x>
      <cdr:y>0.92061</cdr:y>
    </cdr:from>
    <cdr:to>
      <cdr:x>0.70285</cdr:x>
      <cdr:y>0.95029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1022350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0.63156</cdr:x>
      <cdr:y>0.92061</cdr:y>
    </cdr:from>
    <cdr:to>
      <cdr:x>0.64504</cdr:x>
      <cdr:y>0.95029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936625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0.53201</cdr:x>
      <cdr:y>0.92061</cdr:y>
    </cdr:from>
    <cdr:to>
      <cdr:x>0.54549</cdr:x>
      <cdr:y>0.95029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788987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0.38814</cdr:x>
      <cdr:y>0.92061</cdr:y>
    </cdr:from>
    <cdr:to>
      <cdr:x>0.40163</cdr:x>
      <cdr:y>0.95029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575627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0.27896</cdr:x>
      <cdr:y>0.92061</cdr:y>
    </cdr:from>
    <cdr:to>
      <cdr:x>0.29244</cdr:x>
      <cdr:y>0.95029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4137025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2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0.2128</cdr:x>
      <cdr:y>0.92061</cdr:y>
    </cdr:from>
    <cdr:to>
      <cdr:x>0.22629</cdr:x>
      <cdr:y>0.95029</cdr:y>
    </cdr:to>
    <cdr:sp macro="" textlink="">
      <cdr:nvSpPr>
        <cdr:cNvPr id="10" name="Oval 9">
          <a:extLst xmlns:a="http://schemas.openxmlformats.org/drawingml/2006/main">
            <a:ext uri="{FF2B5EF4-FFF2-40B4-BE49-F238E27FC236}">
              <a16:creationId xmlns:a16="http://schemas.microsoft.com/office/drawing/2014/main" id="{2B2247DA-6224-466F-B31D-8FAA3D1266AE}"/>
            </a:ext>
          </a:extLst>
        </cdr:cNvPr>
        <cdr:cNvSpPr/>
      </cdr:nvSpPr>
      <cdr:spPr>
        <a:xfrm xmlns:a="http://schemas.openxmlformats.org/drawingml/2006/main">
          <a:off x="3155950" y="6203950"/>
          <a:ext cx="20002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0.02248</cdr:x>
      <cdr:y>0.90106</cdr:y>
    </cdr:from>
    <cdr:to>
      <cdr:x>0.97816</cdr:x>
      <cdr:y>0.99011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FB9EA7C7-1D4D-4062-A9A0-D8DD122874AD}"/>
            </a:ext>
          </a:extLst>
        </cdr:cNvPr>
        <cdr:cNvSpPr/>
      </cdr:nvSpPr>
      <cdr:spPr>
        <a:xfrm xmlns:a="http://schemas.openxmlformats.org/drawingml/2006/main">
          <a:off x="333374" y="6072188"/>
          <a:ext cx="14173202" cy="600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0.13038</cdr:x>
      <cdr:y>0.91519</cdr:y>
    </cdr:from>
    <cdr:to>
      <cdr:x>0.20745</cdr:x>
      <cdr:y>0.95618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26BBCBB2-CC36-454F-A608-F93871FC6908}"/>
            </a:ext>
          </a:extLst>
        </cdr:cNvPr>
        <cdr:cNvSpPr txBox="1"/>
      </cdr:nvSpPr>
      <cdr:spPr>
        <a:xfrm xmlns:a="http://schemas.openxmlformats.org/drawingml/2006/main">
          <a:off x="1933576" y="6167438"/>
          <a:ext cx="1142999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0.2295</cdr:x>
      <cdr:y>0.91637</cdr:y>
    </cdr:from>
    <cdr:to>
      <cdr:x>0.2736</cdr:x>
      <cdr:y>0.95736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3403600" y="6175375"/>
          <a:ext cx="65405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0.29501</cdr:x>
      <cdr:y>0.91496</cdr:y>
    </cdr:from>
    <cdr:to>
      <cdr:x>0.38343</cdr:x>
      <cdr:y>0.95595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4375149" y="6165850"/>
          <a:ext cx="1311278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0.4042</cdr:x>
      <cdr:y>0.91496</cdr:y>
    </cdr:from>
    <cdr:to>
      <cdr:x>0.52023</cdr:x>
      <cdr:y>0.95595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5994399" y="6165850"/>
          <a:ext cx="172085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0.54485</cdr:x>
      <cdr:y>0.91496</cdr:y>
    </cdr:from>
    <cdr:to>
      <cdr:x>0.62449</cdr:x>
      <cdr:y>0.95595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D39918A3-0A18-46EF-9DD7-DA3BF3DE9594}"/>
            </a:ext>
          </a:extLst>
        </cdr:cNvPr>
        <cdr:cNvSpPr txBox="1"/>
      </cdr:nvSpPr>
      <cdr:spPr>
        <a:xfrm xmlns:a="http://schemas.openxmlformats.org/drawingml/2006/main">
          <a:off x="8080375" y="6165850"/>
          <a:ext cx="1181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0.64376</cdr:x>
      <cdr:y>0.91496</cdr:y>
    </cdr:from>
    <cdr:to>
      <cdr:x>0.68015</cdr:x>
      <cdr:y>0.95595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CB1DB943-FABF-4061-B866-2BD4E28C1FBE}"/>
            </a:ext>
          </a:extLst>
        </cdr:cNvPr>
        <cdr:cNvSpPr txBox="1"/>
      </cdr:nvSpPr>
      <cdr:spPr>
        <a:xfrm xmlns:a="http://schemas.openxmlformats.org/drawingml/2006/main">
          <a:off x="9547225" y="6165850"/>
          <a:ext cx="53975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0.70156</cdr:x>
      <cdr:y>0.91496</cdr:y>
    </cdr:from>
    <cdr:to>
      <cdr:x>0.7812</cdr:x>
      <cdr:y>0.95595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CB1DB943-FABF-4061-B866-2BD4E28C1FBE}"/>
            </a:ext>
          </a:extLst>
        </cdr:cNvPr>
        <cdr:cNvSpPr txBox="1"/>
      </cdr:nvSpPr>
      <cdr:spPr>
        <a:xfrm xmlns:a="http://schemas.openxmlformats.org/drawingml/2006/main">
          <a:off x="10404475" y="6165850"/>
          <a:ext cx="1181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0.11646</cdr:x>
      <cdr:y>0.95029</cdr:y>
    </cdr:from>
    <cdr:to>
      <cdr:x>0.53757</cdr:x>
      <cdr:y>0.99128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02CAFCDC-E2F5-49CE-869C-A48C9E0274C6}"/>
            </a:ext>
          </a:extLst>
        </cdr:cNvPr>
        <cdr:cNvSpPr txBox="1"/>
      </cdr:nvSpPr>
      <cdr:spPr>
        <a:xfrm xmlns:a="http://schemas.openxmlformats.org/drawingml/2006/main">
          <a:off x="1727200" y="6403975"/>
          <a:ext cx="624522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--------------------------------------------</a:t>
          </a:r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</a:rPr>
            <a:t>(No responses fell into these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</a:rPr>
            <a:t> categories.)----------------------------------------------</a:t>
          </a:r>
          <a:endParaRPr lang="en-US" sz="1000" i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0.77007</cdr:x>
      <cdr:y>0.91496</cdr:y>
    </cdr:from>
    <cdr:to>
      <cdr:x>0.97238</cdr:x>
      <cdr:y>0.98304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D70557B-6EB6-4811-8528-9E0A6CBDB4FA}"/>
            </a:ext>
          </a:extLst>
        </cdr:cNvPr>
        <cdr:cNvSpPr txBox="1"/>
      </cdr:nvSpPr>
      <cdr:spPr>
        <a:xfrm xmlns:a="http://schemas.openxmlformats.org/drawingml/2006/main">
          <a:off x="11420475" y="6165850"/>
          <a:ext cx="3000375" cy="458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</a:p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900" i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0.77007</cdr:x>
      <cdr:y>0.91519</cdr:y>
    </cdr:from>
    <cdr:to>
      <cdr:x>0.77071</cdr:x>
      <cdr:y>0.97597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2BBF8701-EC64-4B53-BA43-A5A95876E3ED}"/>
            </a:ext>
          </a:extLst>
        </cdr:cNvPr>
        <cdr:cNvCxnSpPr/>
      </cdr:nvCxnSpPr>
      <cdr:spPr>
        <a:xfrm xmlns:a="http://schemas.openxmlformats.org/drawingml/2006/main">
          <a:off x="11420476" y="6167438"/>
          <a:ext cx="9525" cy="4095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0.10825</cdr:x>
      <cdr:y>0.88237</cdr:y>
    </cdr:from>
    <cdr:to>
      <cdr:x>0.27524</cdr:x>
      <cdr:y>0.96731</cdr:y>
    </cdr:to>
    <cdr:sp macro="" textlink="">
      <cdr:nvSpPr>
        <cdr:cNvPr id="31" name="Rectangle 30">
          <a:extLst xmlns:a="http://schemas.openxmlformats.org/drawingml/2006/main">
            <a:ext uri="{FF2B5EF4-FFF2-40B4-BE49-F238E27FC236}">
              <a16:creationId xmlns:a16="http://schemas.microsoft.com/office/drawing/2014/main" id="{EA7C83B8-98B7-408E-91C5-DE0068C39D65}"/>
            </a:ext>
          </a:extLst>
        </cdr:cNvPr>
        <cdr:cNvSpPr/>
      </cdr:nvSpPr>
      <cdr:spPr>
        <a:xfrm xmlns:a="http://schemas.openxmlformats.org/drawingml/2006/main">
          <a:off x="1603375" y="5441950"/>
          <a:ext cx="2473326" cy="5238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0.10096</cdr:x>
      <cdr:y>0.33436</cdr:y>
    </cdr:from>
    <cdr:to>
      <cdr:x>0.1627</cdr:x>
      <cdr:y>0.3807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BD1F73-695F-4E96-A75D-10B42CE7E364}"/>
            </a:ext>
          </a:extLst>
        </cdr:cNvPr>
        <cdr:cNvSpPr txBox="1"/>
      </cdr:nvSpPr>
      <cdr:spPr>
        <a:xfrm xmlns:a="http://schemas.openxmlformats.org/drawingml/2006/main">
          <a:off x="1495426" y="2062163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Office politics create barriers for you.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0.01929</cdr:x>
      <cdr:y>0.41004</cdr:y>
    </cdr:from>
    <cdr:to>
      <cdr:x>0.08103</cdr:x>
      <cdr:y>0.46873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722A544-308D-4D5E-9D1B-340BEB394162}"/>
            </a:ext>
          </a:extLst>
        </cdr:cNvPr>
        <cdr:cNvSpPr txBox="1"/>
      </cdr:nvSpPr>
      <cdr:spPr>
        <a:xfrm xmlns:a="http://schemas.openxmlformats.org/drawingml/2006/main">
          <a:off x="285751" y="2528888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Turf wars/silos play a part in the well-being of employees and workplace environment.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0.11447</cdr:x>
      <cdr:y>0.48417</cdr:y>
    </cdr:from>
    <cdr:to>
      <cdr:x>0.17621</cdr:x>
      <cdr:y>0.52896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F0EEC6A-09A4-4A51-8DD3-496543EF53C3}"/>
            </a:ext>
          </a:extLst>
        </cdr:cNvPr>
        <cdr:cNvSpPr txBox="1"/>
      </cdr:nvSpPr>
      <cdr:spPr>
        <a:xfrm xmlns:a="http://schemas.openxmlformats.org/drawingml/2006/main">
          <a:off x="1695451" y="298608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Empathy is important for organizations/workplaces to exhibit.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0.01479</cdr:x>
      <cdr:y>0.55985</cdr:y>
    </cdr:from>
    <cdr:to>
      <cdr:x>0.3627</cdr:x>
      <cdr:y>0.60927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84E9C94-F7DF-4C48-9539-D280D4742E38}"/>
            </a:ext>
          </a:extLst>
        </cdr:cNvPr>
        <cdr:cNvSpPr txBox="1"/>
      </cdr:nvSpPr>
      <cdr:spPr>
        <a:xfrm xmlns:a="http://schemas.openxmlformats.org/drawingml/2006/main">
          <a:off x="219075" y="3452813"/>
          <a:ext cx="5153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Enabling employee and career advancement increases job satisfaction and engagement.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0.1164</cdr:x>
      <cdr:y>0.61853</cdr:y>
    </cdr:from>
    <cdr:to>
      <cdr:x>0.33376</cdr:x>
      <cdr:y>0.69112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E3E5004-2EAF-4B64-9695-A258D62F43B7}"/>
            </a:ext>
          </a:extLst>
        </cdr:cNvPr>
        <cdr:cNvSpPr txBox="1"/>
      </cdr:nvSpPr>
      <cdr:spPr>
        <a:xfrm xmlns:a="http://schemas.openxmlformats.org/drawingml/2006/main">
          <a:off x="1724024" y="3814763"/>
          <a:ext cx="3219451" cy="44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Leadership and managers are trained and qualified to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navigate difficult conversations and conflict.</a:t>
          </a:r>
          <a:endParaRPr lang="en-US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0.06367</cdr:x>
      <cdr:y>0.26178</cdr:y>
    </cdr:from>
    <cdr:to>
      <cdr:x>0.36206</cdr:x>
      <cdr:y>0.31737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0C272B2-F17C-4F55-AA11-E0BBD4CF9723}"/>
            </a:ext>
          </a:extLst>
        </cdr:cNvPr>
        <cdr:cNvSpPr txBox="1"/>
      </cdr:nvSpPr>
      <cdr:spPr>
        <a:xfrm xmlns:a="http://schemas.openxmlformats.org/drawingml/2006/main">
          <a:off x="942976" y="1614488"/>
          <a:ext cx="44196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Leadership should focus on its organizational culture and the environment.</a:t>
          </a:r>
        </a:p>
      </cdr:txBody>
    </cdr:sp>
  </cdr:relSizeAnchor>
  <cdr:relSizeAnchor xmlns:cdr="http://schemas.openxmlformats.org/drawingml/2006/chartDrawing">
    <cdr:from>
      <cdr:x>0.06066</cdr:x>
      <cdr:y>0.18739</cdr:y>
    </cdr:from>
    <cdr:to>
      <cdr:x>0.3627</cdr:x>
      <cdr:y>0.24299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3BD976A-FD42-4C3C-9DF9-513A5505CDAF}"/>
            </a:ext>
          </a:extLst>
        </cdr:cNvPr>
        <cdr:cNvSpPr txBox="1"/>
      </cdr:nvSpPr>
      <cdr:spPr>
        <a:xfrm xmlns:a="http://schemas.openxmlformats.org/drawingml/2006/main">
          <a:off x="898525" y="1155700"/>
          <a:ext cx="447357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The traditional interviewing and onboarding process can be improved upon.</a:t>
          </a:r>
        </a:p>
      </cdr:txBody>
    </cdr:sp>
  </cdr:relSizeAnchor>
  <cdr:relSizeAnchor xmlns:cdr="http://schemas.openxmlformats.org/drawingml/2006/chartDrawing">
    <cdr:from>
      <cdr:x>0.14405</cdr:x>
      <cdr:y>0.11351</cdr:y>
    </cdr:from>
    <cdr:to>
      <cdr:x>0.3627</cdr:x>
      <cdr:y>0.15367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4EFE29A4-87BF-48C5-B911-E8E805C21F4D}"/>
            </a:ext>
          </a:extLst>
        </cdr:cNvPr>
        <cdr:cNvSpPr txBox="1"/>
      </cdr:nvSpPr>
      <cdr:spPr>
        <a:xfrm xmlns:a="http://schemas.openxmlformats.org/drawingml/2006/main">
          <a:off x="2133601" y="700088"/>
          <a:ext cx="3238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The quality of an employer's recruiting efforts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matter.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0.06517</cdr:x>
      <cdr:y>0.78353</cdr:y>
    </cdr:from>
    <cdr:to>
      <cdr:x>0.1269</cdr:x>
      <cdr:y>0.82368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51D30F5F-8CCF-4E74-BAB8-260D5276A7F7}"/>
            </a:ext>
          </a:extLst>
        </cdr:cNvPr>
        <cdr:cNvSpPr txBox="1"/>
      </cdr:nvSpPr>
      <cdr:spPr>
        <a:xfrm xmlns:a="http://schemas.openxmlformats.org/drawingml/2006/main">
          <a:off x="965200" y="483235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Knowing how a supervisor reacts influences whether employees speak up.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0.02401</cdr:x>
      <cdr:y>0.89936</cdr:y>
    </cdr:from>
    <cdr:to>
      <cdr:x>0.08575</cdr:x>
      <cdr:y>0.94878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1429349-949E-461F-884E-64B7519F5316}"/>
            </a:ext>
          </a:extLst>
        </cdr:cNvPr>
        <cdr:cNvSpPr txBox="1"/>
      </cdr:nvSpPr>
      <cdr:spPr>
        <a:xfrm xmlns:a="http://schemas.openxmlformats.org/drawingml/2006/main">
          <a:off x="355581" y="5546739"/>
          <a:ext cx="914444" cy="30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0.11211</cdr:x>
      <cdr:y>0.89936</cdr:y>
    </cdr:from>
    <cdr:to>
      <cdr:x>0.12562</cdr:x>
      <cdr:y>0.93179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57E89B62-E7C5-445B-BB16-648DC9F3F17D}"/>
            </a:ext>
          </a:extLst>
        </cdr:cNvPr>
        <cdr:cNvSpPr/>
      </cdr:nvSpPr>
      <cdr:spPr>
        <a:xfrm xmlns:a="http://schemas.openxmlformats.org/drawingml/2006/main">
          <a:off x="1660510" y="5546739"/>
          <a:ext cx="200062" cy="20001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0.68853</cdr:x>
      <cdr:y>0.8991</cdr:y>
    </cdr:from>
    <cdr:to>
      <cdr:x>0.70204</cdr:x>
      <cdr:y>0.93153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29A3B70E-7544-4783-BE6E-9949663A6DDA}"/>
            </a:ext>
          </a:extLst>
        </cdr:cNvPr>
        <cdr:cNvSpPr/>
      </cdr:nvSpPr>
      <cdr:spPr>
        <a:xfrm xmlns:a="http://schemas.openxmlformats.org/drawingml/2006/main">
          <a:off x="10198089" y="5545122"/>
          <a:ext cx="200062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0.63066</cdr:x>
      <cdr:y>0.8991</cdr:y>
    </cdr:from>
    <cdr:to>
      <cdr:x>0.64415</cdr:x>
      <cdr:y>0.93153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2753EF41-35AD-4C16-B886-EB653293D292}"/>
            </a:ext>
          </a:extLst>
        </cdr:cNvPr>
        <cdr:cNvSpPr/>
      </cdr:nvSpPr>
      <cdr:spPr>
        <a:xfrm xmlns:a="http://schemas.openxmlformats.org/drawingml/2006/main">
          <a:off x="9340890" y="5545122"/>
          <a:ext cx="199914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0.53098</cdr:x>
      <cdr:y>0.8991</cdr:y>
    </cdr:from>
    <cdr:to>
      <cdr:x>0.54448</cdr:x>
      <cdr:y>0.93153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07BF9355-94B0-4EFE-BB78-3F36734ADE36}"/>
            </a:ext>
          </a:extLst>
        </cdr:cNvPr>
        <cdr:cNvSpPr/>
      </cdr:nvSpPr>
      <cdr:spPr>
        <a:xfrm xmlns:a="http://schemas.openxmlformats.org/drawingml/2006/main">
          <a:off x="7864521" y="5545122"/>
          <a:ext cx="199915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0.38692</cdr:x>
      <cdr:y>0.8991</cdr:y>
    </cdr:from>
    <cdr:to>
      <cdr:x>0.40043</cdr:x>
      <cdr:y>0.93153</cdr:y>
    </cdr:to>
    <cdr:sp macro="" textlink="">
      <cdr:nvSpPr>
        <cdr:cNvPr id="18" name="Oval 17">
          <a:extLst xmlns:a="http://schemas.openxmlformats.org/drawingml/2006/main">
            <a:ext uri="{FF2B5EF4-FFF2-40B4-BE49-F238E27FC236}">
              <a16:creationId xmlns:a16="http://schemas.microsoft.com/office/drawing/2014/main" id="{439C23EA-D6E5-495B-8DF2-3E14DB1AE57C}"/>
            </a:ext>
          </a:extLst>
        </cdr:cNvPr>
        <cdr:cNvSpPr/>
      </cdr:nvSpPr>
      <cdr:spPr>
        <a:xfrm xmlns:a="http://schemas.openxmlformats.org/drawingml/2006/main">
          <a:off x="5730868" y="5545122"/>
          <a:ext cx="200063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0.2776</cdr:x>
      <cdr:y>0.8991</cdr:y>
    </cdr:from>
    <cdr:to>
      <cdr:x>0.2911</cdr:x>
      <cdr:y>0.93153</cdr:y>
    </cdr:to>
    <cdr:sp macro="" textlink="">
      <cdr:nvSpPr>
        <cdr:cNvPr id="19" name="Oval 18">
          <a:extLst xmlns:a="http://schemas.openxmlformats.org/drawingml/2006/main">
            <a:ext uri="{FF2B5EF4-FFF2-40B4-BE49-F238E27FC236}">
              <a16:creationId xmlns:a16="http://schemas.microsoft.com/office/drawing/2014/main" id="{E11241E5-949A-4056-94DB-338424EBDA24}"/>
            </a:ext>
          </a:extLst>
        </cdr:cNvPr>
        <cdr:cNvSpPr/>
      </cdr:nvSpPr>
      <cdr:spPr>
        <a:xfrm xmlns:a="http://schemas.openxmlformats.org/drawingml/2006/main">
          <a:off x="4111682" y="5545122"/>
          <a:ext cx="199914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2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0.21136</cdr:x>
      <cdr:y>0.8991</cdr:y>
    </cdr:from>
    <cdr:to>
      <cdr:x>0.22487</cdr:x>
      <cdr:y>0.93153</cdr:y>
    </cdr:to>
    <cdr:sp macro="" textlink="">
      <cdr:nvSpPr>
        <cdr:cNvPr id="20" name="Oval 19">
          <a:extLst xmlns:a="http://schemas.openxmlformats.org/drawingml/2006/main">
            <a:ext uri="{FF2B5EF4-FFF2-40B4-BE49-F238E27FC236}">
              <a16:creationId xmlns:a16="http://schemas.microsoft.com/office/drawing/2014/main" id="{43057F93-659F-4E40-953F-B852E95AB056}"/>
            </a:ext>
          </a:extLst>
        </cdr:cNvPr>
        <cdr:cNvSpPr/>
      </cdr:nvSpPr>
      <cdr:spPr>
        <a:xfrm xmlns:a="http://schemas.openxmlformats.org/drawingml/2006/main">
          <a:off x="3130501" y="5545122"/>
          <a:ext cx="200063" cy="2000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0.02079</cdr:x>
      <cdr:y>0.87773</cdr:y>
    </cdr:from>
    <cdr:to>
      <cdr:x>0.9777</cdr:x>
      <cdr:y>0.97504</cdr:y>
    </cdr:to>
    <cdr:sp macro="" textlink="">
      <cdr:nvSpPr>
        <cdr:cNvPr id="21" name="Rectangle 20">
          <a:extLst xmlns:a="http://schemas.openxmlformats.org/drawingml/2006/main">
            <a:ext uri="{FF2B5EF4-FFF2-40B4-BE49-F238E27FC236}">
              <a16:creationId xmlns:a16="http://schemas.microsoft.com/office/drawing/2014/main" id="{9DDC3FD9-84DA-4CD6-B468-1F7208075B3A}"/>
            </a:ext>
          </a:extLst>
        </cdr:cNvPr>
        <cdr:cNvSpPr/>
      </cdr:nvSpPr>
      <cdr:spPr>
        <a:xfrm xmlns:a="http://schemas.openxmlformats.org/drawingml/2006/main">
          <a:off x="307975" y="5413375"/>
          <a:ext cx="14173141" cy="600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0.12883</cdr:x>
      <cdr:y>0.89317</cdr:y>
    </cdr:from>
    <cdr:to>
      <cdr:x>0.206</cdr:x>
      <cdr:y>0.93796</cdr:y>
    </cdr:to>
    <cdr:sp macro="" textlink="">
      <cdr:nvSpPr>
        <cdr:cNvPr id="22" name="TextBox 10">
          <a:extLst xmlns:a="http://schemas.openxmlformats.org/drawingml/2006/main">
            <a:ext uri="{FF2B5EF4-FFF2-40B4-BE49-F238E27FC236}">
              <a16:creationId xmlns:a16="http://schemas.microsoft.com/office/drawing/2014/main" id="{F7C8CC9E-80B1-4AC1-9047-E75EEC769CAE}"/>
            </a:ext>
          </a:extLst>
        </cdr:cNvPr>
        <cdr:cNvSpPr txBox="1"/>
      </cdr:nvSpPr>
      <cdr:spPr>
        <a:xfrm xmlns:a="http://schemas.openxmlformats.org/drawingml/2006/main">
          <a:off x="1908178" y="5508597"/>
          <a:ext cx="1142981" cy="276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0.22808</cdr:x>
      <cdr:y>0.89446</cdr:y>
    </cdr:from>
    <cdr:to>
      <cdr:x>0.27224</cdr:x>
      <cdr:y>0.93925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347F9419-375C-4A3F-95D3-0BE14B73F9CC}"/>
            </a:ext>
          </a:extLst>
        </cdr:cNvPr>
        <cdr:cNvSpPr txBox="1"/>
      </cdr:nvSpPr>
      <cdr:spPr>
        <a:xfrm xmlns:a="http://schemas.openxmlformats.org/drawingml/2006/main">
          <a:off x="3378170" y="5516549"/>
          <a:ext cx="654021" cy="2762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0.29367</cdr:x>
      <cdr:y>0.89292</cdr:y>
    </cdr:from>
    <cdr:to>
      <cdr:x>0.38221</cdr:x>
      <cdr:y>0.93771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E9AB8731-C6E0-47AC-BEB2-9DB7F556B098}"/>
            </a:ext>
          </a:extLst>
        </cdr:cNvPr>
        <cdr:cNvSpPr txBox="1"/>
      </cdr:nvSpPr>
      <cdr:spPr>
        <a:xfrm xmlns:a="http://schemas.openxmlformats.org/drawingml/2006/main">
          <a:off x="4349711" y="5507047"/>
          <a:ext cx="1311306" cy="276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0.403</cdr:x>
      <cdr:y>0.89292</cdr:y>
    </cdr:from>
    <cdr:to>
      <cdr:x>0.51918</cdr:x>
      <cdr:y>0.93771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B160678-D611-437D-882D-FD3FA4D0210A}"/>
            </a:ext>
          </a:extLst>
        </cdr:cNvPr>
        <cdr:cNvSpPr txBox="1"/>
      </cdr:nvSpPr>
      <cdr:spPr>
        <a:xfrm xmlns:a="http://schemas.openxmlformats.org/drawingml/2006/main">
          <a:off x="5969045" y="5507047"/>
          <a:ext cx="1720774" cy="2762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0.54383</cdr:x>
      <cdr:y>0.89292</cdr:y>
    </cdr:from>
    <cdr:to>
      <cdr:x>0.62358</cdr:x>
      <cdr:y>0.93771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5C6EF340-CC18-4ADC-8819-13E820DEFAC2}"/>
            </a:ext>
          </a:extLst>
        </cdr:cNvPr>
        <cdr:cNvSpPr txBox="1"/>
      </cdr:nvSpPr>
      <cdr:spPr>
        <a:xfrm xmlns:a="http://schemas.openxmlformats.org/drawingml/2006/main">
          <a:off x="8054944" y="5507047"/>
          <a:ext cx="1181095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0.64287</cdr:x>
      <cdr:y>0.89292</cdr:y>
    </cdr:from>
    <cdr:to>
      <cdr:x>0.67931</cdr:x>
      <cdr:y>0.93771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D2DE990B-B0AA-4CDD-96E5-CE330ED7C4D5}"/>
            </a:ext>
          </a:extLst>
        </cdr:cNvPr>
        <cdr:cNvSpPr txBox="1"/>
      </cdr:nvSpPr>
      <cdr:spPr>
        <a:xfrm xmlns:a="http://schemas.openxmlformats.org/drawingml/2006/main">
          <a:off x="9521821" y="5507047"/>
          <a:ext cx="539680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0.70075</cdr:x>
      <cdr:y>0.89292</cdr:y>
    </cdr:from>
    <cdr:to>
      <cdr:x>0.78049</cdr:x>
      <cdr:y>0.93771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FE7B58C2-2F09-4ACA-94CC-F3C1DC765E98}"/>
            </a:ext>
          </a:extLst>
        </cdr:cNvPr>
        <cdr:cNvSpPr txBox="1"/>
      </cdr:nvSpPr>
      <cdr:spPr>
        <a:xfrm xmlns:a="http://schemas.openxmlformats.org/drawingml/2006/main">
          <a:off x="10379020" y="5507047"/>
          <a:ext cx="1181095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A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gree</a:t>
          </a:r>
        </a:p>
      </cdr:txBody>
    </cdr:sp>
  </cdr:relSizeAnchor>
  <cdr:relSizeAnchor xmlns:cdr="http://schemas.openxmlformats.org/drawingml/2006/chartDrawing">
    <cdr:from>
      <cdr:x>0.10718</cdr:x>
      <cdr:y>0.93153</cdr:y>
    </cdr:from>
    <cdr:to>
      <cdr:x>0.27203</cdr:x>
      <cdr:y>0.97631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B5E9F94F-0629-45AA-8762-400A1B52A6A0}"/>
            </a:ext>
          </a:extLst>
        </cdr:cNvPr>
        <cdr:cNvSpPr txBox="1"/>
      </cdr:nvSpPr>
      <cdr:spPr>
        <a:xfrm xmlns:a="http://schemas.openxmlformats.org/drawingml/2006/main">
          <a:off x="1587439" y="5745133"/>
          <a:ext cx="2441638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</a:t>
          </a:r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</a:rPr>
            <a:t>(No responses fell into these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</a:rPr>
            <a:t> categories.)---</a:t>
          </a:r>
          <a:endParaRPr lang="en-US" sz="1000" i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0.76934</cdr:x>
      <cdr:y>0.89292</cdr:y>
    </cdr:from>
    <cdr:to>
      <cdr:x>0.97191</cdr:x>
      <cdr:y>0.96731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E74805F6-C855-48A8-BEAC-78821BA4DD02}"/>
            </a:ext>
          </a:extLst>
        </cdr:cNvPr>
        <cdr:cNvSpPr txBox="1"/>
      </cdr:nvSpPr>
      <cdr:spPr>
        <a:xfrm xmlns:a="http://schemas.openxmlformats.org/drawingml/2006/main">
          <a:off x="11395052" y="5507047"/>
          <a:ext cx="3000344" cy="458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</a:p>
        <a:p xmlns:a="http://schemas.openxmlformats.org/drawingml/2006/main">
          <a:r>
            <a:rPr lang="en-US" sz="9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900" i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0.7687</cdr:x>
      <cdr:y>0.89163</cdr:y>
    </cdr:from>
    <cdr:to>
      <cdr:x>0.76934</cdr:x>
      <cdr:y>0.95805</cdr:y>
    </cdr:to>
    <cdr:cxnSp macro="">
      <cdr:nvCxnSpPr>
        <cdr:cNvPr id="32" name="Straight Connector 31">
          <a:extLst xmlns:a="http://schemas.openxmlformats.org/drawingml/2006/main">
            <a:ext uri="{FF2B5EF4-FFF2-40B4-BE49-F238E27FC236}">
              <a16:creationId xmlns:a16="http://schemas.microsoft.com/office/drawing/2014/main" id="{D54D5182-E566-4617-BCCE-9A2873EDA847}"/>
            </a:ext>
          </a:extLst>
        </cdr:cNvPr>
        <cdr:cNvCxnSpPr/>
      </cdr:nvCxnSpPr>
      <cdr:spPr>
        <a:xfrm xmlns:a="http://schemas.openxmlformats.org/drawingml/2006/main">
          <a:off x="11385523" y="5499097"/>
          <a:ext cx="9492" cy="4095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0.12416</cdr:x>
      <cdr:y>0.71565</cdr:y>
    </cdr:from>
    <cdr:to>
      <cdr:x>0.34152</cdr:x>
      <cdr:y>0.7597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0A25A7FB-B5CF-4812-BAA1-2495DF385885}"/>
            </a:ext>
          </a:extLst>
        </cdr:cNvPr>
        <cdr:cNvSpPr txBox="1"/>
      </cdr:nvSpPr>
      <cdr:spPr>
        <a:xfrm xmlns:a="http://schemas.openxmlformats.org/drawingml/2006/main">
          <a:off x="1841500" y="4822825"/>
          <a:ext cx="3223789" cy="2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Employers have to think about employees' lives holistically.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0.46954</cdr:x>
      <cdr:y>0.77068</cdr:y>
    </cdr:from>
    <cdr:to>
      <cdr:x>0.50117</cdr:x>
      <cdr:y>0.9685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75CDBA-40E2-470B-8488-F184B33285A6}"/>
            </a:ext>
          </a:extLst>
        </cdr:cNvPr>
        <cdr:cNvSpPr txBox="1"/>
      </cdr:nvSpPr>
      <cdr:spPr>
        <a:xfrm xmlns:a="http://schemas.openxmlformats.org/drawingml/2006/main" rot="17604736">
          <a:off x="7215479" y="5887975"/>
          <a:ext cx="1398101" cy="51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Challenges Separating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Work/Personal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Life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0.42809</cdr:x>
      <cdr:y>0.74247</cdr:y>
    </cdr:from>
    <cdr:to>
      <cdr:x>0.44984</cdr:x>
      <cdr:y>0.94639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21BF4C7-FF0E-4ACD-9E41-FAC5B3F4B165}"/>
            </a:ext>
          </a:extLst>
        </cdr:cNvPr>
        <cdr:cNvSpPr txBox="1"/>
      </cdr:nvSpPr>
      <cdr:spPr>
        <a:xfrm xmlns:a="http://schemas.openxmlformats.org/drawingml/2006/main" rot="17604736">
          <a:off x="6437508" y="5790684"/>
          <a:ext cx="1441213" cy="354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Feel Trapped in Work</a:t>
          </a:r>
        </a:p>
      </cdr:txBody>
    </cdr:sp>
  </cdr:relSizeAnchor>
  <cdr:relSizeAnchor xmlns:cdr="http://schemas.openxmlformats.org/drawingml/2006/chartDrawing">
    <cdr:from>
      <cdr:x>0.37453</cdr:x>
      <cdr:y>0.76969</cdr:y>
    </cdr:from>
    <cdr:to>
      <cdr:x>0.40616</cdr:x>
      <cdr:y>0.96751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BB16FE1-A60D-4009-A6B1-DEFA0F718081}"/>
            </a:ext>
          </a:extLst>
        </cdr:cNvPr>
        <cdr:cNvSpPr txBox="1"/>
      </cdr:nvSpPr>
      <cdr:spPr>
        <a:xfrm xmlns:a="http://schemas.openxmlformats.org/drawingml/2006/main" rot="17604736">
          <a:off x="5528668" y="5886506"/>
          <a:ext cx="1398132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Experience Day-to-day</a:t>
          </a:r>
        </a:p>
        <a:p xmlns:a="http://schemas.openxmlformats.org/drawingml/2006/main"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Bias/Discrimination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0.33558</cdr:x>
      <cdr:y>0.75107</cdr:y>
    </cdr:from>
    <cdr:to>
      <cdr:x>0.36721</cdr:x>
      <cdr:y>0.90723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50536AE-0164-455D-9F54-E84F32902490}"/>
            </a:ext>
          </a:extLst>
        </cdr:cNvPr>
        <cdr:cNvSpPr txBox="1"/>
      </cdr:nvSpPr>
      <cdr:spPr>
        <a:xfrm xmlns:a="http://schemas.openxmlformats.org/drawingml/2006/main" rot="17604736">
          <a:off x="5054496" y="5607707"/>
          <a:ext cx="1103614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Feel Worn Out/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Overwhelmed</a:t>
          </a:r>
        </a:p>
      </cdr:txBody>
    </cdr:sp>
  </cdr:relSizeAnchor>
  <cdr:relSizeAnchor xmlns:cdr="http://schemas.openxmlformats.org/drawingml/2006/chartDrawing">
    <cdr:from>
      <cdr:x>0.28325</cdr:x>
      <cdr:y>0.80259</cdr:y>
    </cdr:from>
    <cdr:to>
      <cdr:x>0.30147</cdr:x>
      <cdr:y>0.99995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BB25D53-7669-42BB-892A-687B2419466D}"/>
            </a:ext>
          </a:extLst>
        </cdr:cNvPr>
        <cdr:cNvSpPr txBox="1"/>
      </cdr:nvSpPr>
      <cdr:spPr>
        <a:xfrm xmlns:a="http://schemas.openxmlformats.org/drawingml/2006/main" rot="17604736">
          <a:off x="3967056" y="6224451"/>
          <a:ext cx="1394859" cy="290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Have to Be Twice as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Good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0.24371</cdr:x>
      <cdr:y>0.73758</cdr:y>
    </cdr:from>
    <cdr:to>
      <cdr:x>0.26329</cdr:x>
      <cdr:y>0.97526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98F822D-C0BD-4B82-AD16-DBAFBA5C4A41}"/>
            </a:ext>
          </a:extLst>
        </cdr:cNvPr>
        <cdr:cNvSpPr txBox="1"/>
      </cdr:nvSpPr>
      <cdr:spPr>
        <a:xfrm xmlns:a="http://schemas.openxmlformats.org/drawingml/2006/main" rot="17604736">
          <a:off x="3204493" y="5896598"/>
          <a:ext cx="1679768" cy="312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Experiences of Exclusion</a:t>
          </a:r>
        </a:p>
      </cdr:txBody>
    </cdr:sp>
  </cdr:relSizeAnchor>
  <cdr:relSizeAnchor xmlns:cdr="http://schemas.openxmlformats.org/drawingml/2006/chartDrawing">
    <cdr:from>
      <cdr:x>0.19366</cdr:x>
      <cdr:y>0.73238</cdr:y>
    </cdr:from>
    <cdr:to>
      <cdr:x>0.22529</cdr:x>
      <cdr:y>0.99669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25CBAA4-2B2A-4685-87A5-DADE32723A56}"/>
            </a:ext>
          </a:extLst>
        </cdr:cNvPr>
        <cdr:cNvSpPr txBox="1"/>
      </cdr:nvSpPr>
      <cdr:spPr>
        <a:xfrm xmlns:a="http://schemas.openxmlformats.org/drawingml/2006/main" rot="17604736">
          <a:off x="2408046" y="5857786"/>
          <a:ext cx="1868067" cy="50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Must Diminish Self to 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Navigate Workplace Culture</a:t>
          </a:r>
        </a:p>
      </cdr:txBody>
    </cdr:sp>
  </cdr:relSizeAnchor>
  <cdr:relSizeAnchor xmlns:cdr="http://schemas.openxmlformats.org/drawingml/2006/chartDrawing">
    <cdr:from>
      <cdr:x>0.14727</cdr:x>
      <cdr:y>0.73827</cdr:y>
    </cdr:from>
    <cdr:to>
      <cdr:x>0.18257</cdr:x>
      <cdr:y>0.96511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FD9524F-0981-4089-8430-E96BDFC6BEFA}"/>
            </a:ext>
          </a:extLst>
        </cdr:cNvPr>
        <cdr:cNvSpPr txBox="1"/>
      </cdr:nvSpPr>
      <cdr:spPr>
        <a:xfrm xmlns:a="http://schemas.openxmlformats.org/drawingml/2006/main" rot="17604736">
          <a:off x="1829573" y="5737778"/>
          <a:ext cx="1603173" cy="563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Receive More Scrutiny</a:t>
          </a:r>
        </a:p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than White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Colleagues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0.85225</cdr:x>
      <cdr:y>0.77638</cdr:y>
    </cdr:from>
    <cdr:to>
      <cdr:x>0.87346</cdr:x>
      <cdr:y>0.94009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FCAD0C1-6D85-40C6-AD49-83A04EFB70D1}"/>
            </a:ext>
          </a:extLst>
        </cdr:cNvPr>
        <cdr:cNvSpPr txBox="1"/>
      </cdr:nvSpPr>
      <cdr:spPr>
        <a:xfrm xmlns:a="http://schemas.openxmlformats.org/drawingml/2006/main" rot="17604736">
          <a:off x="13491832" y="5892680"/>
          <a:ext cx="1157027" cy="345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Job Satisfaction</a:t>
          </a:r>
        </a:p>
      </cdr:txBody>
    </cdr:sp>
  </cdr:relSizeAnchor>
  <cdr:relSizeAnchor xmlns:cdr="http://schemas.openxmlformats.org/drawingml/2006/chartDrawing">
    <cdr:from>
      <cdr:x>0.79548</cdr:x>
      <cdr:y>0.7891</cdr:y>
    </cdr:from>
    <cdr:to>
      <cdr:x>0.81744</cdr:x>
      <cdr:y>0.98693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F1C3F528-406A-4AFD-B336-3D766D975E83}"/>
            </a:ext>
          </a:extLst>
        </cdr:cNvPr>
        <cdr:cNvSpPr txBox="1"/>
      </cdr:nvSpPr>
      <cdr:spPr>
        <a:xfrm xmlns:a="http://schemas.openxmlformats.org/drawingml/2006/main" rot="17604736">
          <a:off x="12451695" y="6097020"/>
          <a:ext cx="1398172" cy="358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Connection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to Others </a:t>
          </a:r>
        </a:p>
        <a:p xmlns:a="http://schemas.openxmlformats.org/drawingml/2006/main"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in the Workplace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0.75926</cdr:x>
      <cdr:y>0.79129</cdr:y>
    </cdr:from>
    <cdr:to>
      <cdr:x>0.7806</cdr:x>
      <cdr:y>0.91239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A1247F7C-3FE4-4FF3-9B3E-D38291296889}"/>
            </a:ext>
          </a:extLst>
        </cdr:cNvPr>
        <cdr:cNvSpPr txBox="1"/>
      </cdr:nvSpPr>
      <cdr:spPr>
        <a:xfrm xmlns:a="http://schemas.openxmlformats.org/drawingml/2006/main" rot="17604736">
          <a:off x="12127087" y="5846391"/>
          <a:ext cx="855880" cy="347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Productivity</a:t>
          </a:r>
        </a:p>
      </cdr:txBody>
    </cdr:sp>
  </cdr:relSizeAnchor>
  <cdr:relSizeAnchor xmlns:cdr="http://schemas.openxmlformats.org/drawingml/2006/chartDrawing">
    <cdr:from>
      <cdr:x>0.70913</cdr:x>
      <cdr:y>0.78411</cdr:y>
    </cdr:from>
    <cdr:to>
      <cdr:x>0.72964</cdr:x>
      <cdr:y>0.96841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5ED1F6D8-B4EE-4D8C-9C7B-BFAB60868E11}"/>
            </a:ext>
          </a:extLst>
        </cdr:cNvPr>
        <cdr:cNvSpPr txBox="1"/>
      </cdr:nvSpPr>
      <cdr:spPr>
        <a:xfrm xmlns:a="http://schemas.openxmlformats.org/drawingml/2006/main" rot="17604736">
          <a:off x="11079593" y="6025759"/>
          <a:ext cx="1302548" cy="334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Enjoyment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of Work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0.66136</cdr:x>
      <cdr:y>0.7946</cdr:y>
    </cdr:from>
    <cdr:to>
      <cdr:x>0.68212</cdr:x>
      <cdr:y>0.97791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FD7945BC-7A77-4A7B-9B1F-A2BA871381F0}"/>
            </a:ext>
          </a:extLst>
        </cdr:cNvPr>
        <cdr:cNvSpPr txBox="1"/>
      </cdr:nvSpPr>
      <cdr:spPr>
        <a:xfrm xmlns:a="http://schemas.openxmlformats.org/drawingml/2006/main" rot="17604736">
          <a:off x="10306086" y="6094404"/>
          <a:ext cx="1295552" cy="338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Making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a Difference</a:t>
          </a:r>
          <a:endParaRPr lang="en-US" sz="12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0.61075</cdr:x>
      <cdr:y>0.78664</cdr:y>
    </cdr:from>
    <cdr:to>
      <cdr:x>0.6314</cdr:x>
      <cdr:y>0.99929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093ACFCA-335B-468F-B7AA-2CEA98ABAEEC}"/>
            </a:ext>
          </a:extLst>
        </cdr:cNvPr>
        <cdr:cNvSpPr txBox="1"/>
      </cdr:nvSpPr>
      <cdr:spPr>
        <a:xfrm xmlns:a="http://schemas.openxmlformats.org/drawingml/2006/main" rot="17604736">
          <a:off x="9376240" y="6142687"/>
          <a:ext cx="1502914" cy="33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Supported</a:t>
          </a:r>
          <a:r>
            <a:rPr lang="en-US" sz="1200" baseline="0">
              <a:solidFill>
                <a:schemeClr val="tx1">
                  <a:lumMod val="65000"/>
                  <a:lumOff val="35000"/>
                </a:schemeClr>
              </a:solidFill>
            </a:rPr>
            <a:t> by Leadership</a:t>
          </a:r>
        </a:p>
      </cdr:txBody>
    </cdr:sp>
  </cdr:relSizeAnchor>
  <cdr:relSizeAnchor xmlns:cdr="http://schemas.openxmlformats.org/drawingml/2006/chartDrawing">
    <cdr:from>
      <cdr:x>0.57304</cdr:x>
      <cdr:y>0.77866</cdr:y>
    </cdr:from>
    <cdr:to>
      <cdr:x>0.59391</cdr:x>
      <cdr:y>0.92967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22913236-A36E-4749-A19C-C0A2478F6BDD}"/>
            </a:ext>
          </a:extLst>
        </cdr:cNvPr>
        <cdr:cNvSpPr txBox="1"/>
      </cdr:nvSpPr>
      <cdr:spPr>
        <a:xfrm xmlns:a="http://schemas.openxmlformats.org/drawingml/2006/main" rot="17604736">
          <a:off x="8980937" y="5866656"/>
          <a:ext cx="1067270" cy="340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</a:rPr>
            <a:t>Valued at Work</a:t>
          </a:r>
        </a:p>
      </cdr:txBody>
    </cdr:sp>
  </cdr:relSizeAnchor>
  <cdr:relSizeAnchor xmlns:cdr="http://schemas.openxmlformats.org/drawingml/2006/chartDrawing">
    <cdr:from>
      <cdr:x>0.90012</cdr:x>
      <cdr:y>0.13567</cdr:y>
    </cdr:from>
    <cdr:to>
      <cdr:x>0.99241</cdr:x>
      <cdr:y>0.2748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77AB43BB-6F70-4DF4-9DA9-E49039858EF4}"/>
            </a:ext>
          </a:extLst>
        </cdr:cNvPr>
        <cdr:cNvSpPr txBox="1"/>
      </cdr:nvSpPr>
      <cdr:spPr>
        <a:xfrm xmlns:a="http://schemas.openxmlformats.org/drawingml/2006/main">
          <a:off x="14678025" y="958872"/>
          <a:ext cx="1504950" cy="98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Black/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American/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African Descent</a:t>
          </a:r>
        </a:p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(7 Participants)</a:t>
          </a:r>
        </a:p>
      </cdr:txBody>
    </cdr:sp>
  </cdr:relSizeAnchor>
  <cdr:relSizeAnchor xmlns:cdr="http://schemas.openxmlformats.org/drawingml/2006/chartDrawing">
    <cdr:from>
      <cdr:x>0.90636</cdr:x>
      <cdr:y>0.32395</cdr:y>
    </cdr:from>
    <cdr:to>
      <cdr:x>0.98014</cdr:x>
      <cdr:y>0.40656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51196AAE-2CA2-487F-A470-126EB470EAE0}"/>
            </a:ext>
          </a:extLst>
        </cdr:cNvPr>
        <cdr:cNvSpPr txBox="1"/>
      </cdr:nvSpPr>
      <cdr:spPr>
        <a:xfrm xmlns:a="http://schemas.openxmlformats.org/drawingml/2006/main">
          <a:off x="14779764" y="2289513"/>
          <a:ext cx="1203186" cy="583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Hispanic/Latinx/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Latino/Latina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(4 Participants)</a:t>
          </a:r>
        </a:p>
      </cdr:txBody>
    </cdr:sp>
  </cdr:relSizeAnchor>
  <cdr:relSizeAnchor xmlns:cdr="http://schemas.openxmlformats.org/drawingml/2006/chartDrawing">
    <cdr:from>
      <cdr:x>0.90487</cdr:x>
      <cdr:y>0.48549</cdr:y>
    </cdr:from>
    <cdr:to>
      <cdr:x>0.97066</cdr:x>
      <cdr:y>0.57143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DF2E843-7E57-45E5-AC0A-4DCE1169A7DD}"/>
            </a:ext>
          </a:extLst>
        </cdr:cNvPr>
        <cdr:cNvSpPr txBox="1"/>
      </cdr:nvSpPr>
      <cdr:spPr>
        <a:xfrm xmlns:a="http://schemas.openxmlformats.org/drawingml/2006/main">
          <a:off x="14755534" y="3431218"/>
          <a:ext cx="1072824" cy="6073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Asian/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Asian</a:t>
          </a:r>
          <a:r>
            <a:rPr lang="en-US" sz="1400" b="1" baseline="0">
              <a:solidFill>
                <a:schemeClr val="accent2"/>
              </a:solidFill>
            </a:rPr>
            <a:t> American</a:t>
          </a:r>
          <a:endParaRPr lang="en-US" sz="1400" b="1">
            <a:solidFill>
              <a:schemeClr val="accent2"/>
            </a:solidFill>
          </a:endParaRPr>
        </a:p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0.90513</cdr:x>
      <cdr:y>0.6671</cdr:y>
    </cdr:from>
    <cdr:to>
      <cdr:x>0.99182</cdr:x>
      <cdr:y>0.74663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0E3698C6-8A32-43AF-89AD-FFB37868BABE}"/>
            </a:ext>
          </a:extLst>
        </cdr:cNvPr>
        <cdr:cNvSpPr txBox="1"/>
      </cdr:nvSpPr>
      <cdr:spPr>
        <a:xfrm xmlns:a="http://schemas.openxmlformats.org/drawingml/2006/main">
          <a:off x="14759809" y="4714765"/>
          <a:ext cx="1413642" cy="5620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4"/>
              </a:solidFill>
            </a:rPr>
            <a:t>Biracial/Multiracial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4"/>
              </a:solidFill>
            </a:rPr>
            <a:t>(3 Participants)</a:t>
          </a:r>
        </a:p>
      </cdr:txBody>
    </cdr:sp>
  </cdr:relSizeAnchor>
  <cdr:relSizeAnchor xmlns:cdr="http://schemas.openxmlformats.org/drawingml/2006/chartDrawing">
    <cdr:from>
      <cdr:x>0.02879</cdr:x>
      <cdr:y>0.17385</cdr:y>
    </cdr:from>
    <cdr:to>
      <cdr:x>0.05758</cdr:x>
      <cdr:y>0.23764</cdr:y>
    </cdr:to>
    <cdr:sp macro="" textlink="">
      <cdr:nvSpPr>
        <cdr:cNvPr id="28" name="Oval 27">
          <a:extLst xmlns:a="http://schemas.openxmlformats.org/drawingml/2006/main">
            <a:ext uri="{FF2B5EF4-FFF2-40B4-BE49-F238E27FC236}">
              <a16:creationId xmlns:a16="http://schemas.microsoft.com/office/drawing/2014/main" id="{C54351AF-9F67-4864-B4A4-9530056A53B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469442" y="1228699"/>
          <a:ext cx="469472" cy="450838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41000">
              <a:schemeClr val="accent1"/>
            </a:gs>
            <a:gs pos="68000">
              <a:schemeClr val="accent2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 b="1"/>
        </a:p>
      </cdr:txBody>
    </cdr:sp>
  </cdr:relSizeAnchor>
  <cdr:relSizeAnchor xmlns:cdr="http://schemas.openxmlformats.org/drawingml/2006/chartDrawing">
    <cdr:from>
      <cdr:x>0.01013</cdr:x>
      <cdr:y>0.67003</cdr:y>
    </cdr:from>
    <cdr:to>
      <cdr:x>0.07604</cdr:x>
      <cdr:y>0.81986</cdr:y>
    </cdr:to>
    <cdr:sp macro="" textlink="">
      <cdr:nvSpPr>
        <cdr:cNvPr id="29" name="Oval 28">
          <a:extLst xmlns:a="http://schemas.openxmlformats.org/drawingml/2006/main">
            <a:ext uri="{FF2B5EF4-FFF2-40B4-BE49-F238E27FC236}">
              <a16:creationId xmlns:a16="http://schemas.microsoft.com/office/drawing/2014/main" id="{8F4BC37C-DBB1-4A77-9AB7-84F77E16308B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161926" y="4735476"/>
          <a:ext cx="1054100" cy="1058894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6000">
              <a:schemeClr val="accent2"/>
            </a:gs>
            <a:gs pos="49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5.0</a:t>
          </a:r>
        </a:p>
      </cdr:txBody>
    </cdr:sp>
  </cdr:relSizeAnchor>
  <cdr:relSizeAnchor xmlns:cdr="http://schemas.openxmlformats.org/drawingml/2006/chartDrawing">
    <cdr:from>
      <cdr:x>0.01747</cdr:x>
      <cdr:y>0.37421</cdr:y>
    </cdr:from>
    <cdr:to>
      <cdr:x>0.0671</cdr:x>
      <cdr:y>0.49102</cdr:y>
    </cdr:to>
    <cdr:sp macro="" textlink="">
      <cdr:nvSpPr>
        <cdr:cNvPr id="30" name="Oval 29">
          <a:extLst xmlns:a="http://schemas.openxmlformats.org/drawingml/2006/main">
            <a:ext uri="{FF2B5EF4-FFF2-40B4-BE49-F238E27FC236}">
              <a16:creationId xmlns:a16="http://schemas.microsoft.com/office/drawing/2014/main" id="{265483DA-1830-418D-9148-006DE4BF0B1E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284880" y="2644730"/>
          <a:ext cx="809307" cy="82556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1000">
              <a:schemeClr val="accent2"/>
            </a:gs>
            <a:gs pos="45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3.0</a:t>
          </a:r>
        </a:p>
      </cdr:txBody>
    </cdr:sp>
  </cdr:relSizeAnchor>
  <cdr:relSizeAnchor xmlns:cdr="http://schemas.openxmlformats.org/drawingml/2006/chartDrawing">
    <cdr:from>
      <cdr:x>0.0222</cdr:x>
      <cdr:y>0.25652</cdr:y>
    </cdr:from>
    <cdr:to>
      <cdr:x>0.06392</cdr:x>
      <cdr:y>0.35175</cdr:y>
    </cdr:to>
    <cdr:sp macro="" textlink="">
      <cdr:nvSpPr>
        <cdr:cNvPr id="31" name="Oval 30">
          <a:extLst xmlns:a="http://schemas.openxmlformats.org/drawingml/2006/main">
            <a:ext uri="{FF2B5EF4-FFF2-40B4-BE49-F238E27FC236}">
              <a16:creationId xmlns:a16="http://schemas.microsoft.com/office/drawing/2014/main" id="{1B63655A-5ECA-4C65-9B21-C53F083079E1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361980" y="1812934"/>
          <a:ext cx="680320" cy="673043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2000">
              <a:schemeClr val="accent2"/>
            </a:gs>
            <a:gs pos="41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2.0</a:t>
          </a:r>
        </a:p>
      </cdr:txBody>
    </cdr:sp>
  </cdr:relSizeAnchor>
  <cdr:relSizeAnchor xmlns:cdr="http://schemas.openxmlformats.org/drawingml/2006/chartDrawing">
    <cdr:from>
      <cdr:x>0.0135</cdr:x>
      <cdr:y>0.51527</cdr:y>
    </cdr:from>
    <cdr:to>
      <cdr:x>0.07107</cdr:x>
      <cdr:y>0.64825</cdr:y>
    </cdr:to>
    <cdr:sp macro="" textlink="">
      <cdr:nvSpPr>
        <cdr:cNvPr id="32" name="Oval 31">
          <a:extLst xmlns:a="http://schemas.openxmlformats.org/drawingml/2006/main">
            <a:ext uri="{FF2B5EF4-FFF2-40B4-BE49-F238E27FC236}">
              <a16:creationId xmlns:a16="http://schemas.microsoft.com/office/drawing/2014/main" id="{C33C0808-05DC-488D-B3A8-E29D177B023A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215384" y="3641678"/>
          <a:ext cx="918493" cy="939842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7030A0"/>
            </a:gs>
            <a:gs pos="62000">
              <a:schemeClr val="accent2"/>
            </a:gs>
            <a:gs pos="44000">
              <a:schemeClr val="accent1"/>
            </a:gs>
            <a:gs pos="100000">
              <a:schemeClr val="accent4"/>
            </a:gs>
          </a:gsLst>
          <a:lin ang="5400000" scaled="1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4.0</a:t>
          </a:r>
        </a:p>
      </cdr:txBody>
    </cdr:sp>
  </cdr:relSizeAnchor>
  <cdr:relSizeAnchor xmlns:cdr="http://schemas.openxmlformats.org/drawingml/2006/chartDrawing">
    <cdr:from>
      <cdr:x>0.05874</cdr:x>
      <cdr:y>0.18912</cdr:y>
    </cdr:from>
    <cdr:to>
      <cdr:x>0.0896</cdr:x>
      <cdr:y>0.22552</cdr:y>
    </cdr:to>
    <cdr:sp macro="" textlink="">
      <cdr:nvSpPr>
        <cdr:cNvPr id="33" name="TextBox 6">
          <a:extLst xmlns:a="http://schemas.openxmlformats.org/drawingml/2006/main">
            <a:ext uri="{FF2B5EF4-FFF2-40B4-BE49-F238E27FC236}">
              <a16:creationId xmlns:a16="http://schemas.microsoft.com/office/drawing/2014/main" id="{85532D06-5D91-422D-941C-AEDF07DDB29E}"/>
            </a:ext>
          </a:extLst>
        </cdr:cNvPr>
        <cdr:cNvSpPr txBox="1"/>
      </cdr:nvSpPr>
      <cdr:spPr>
        <a:xfrm xmlns:a="http://schemas.openxmlformats.org/drawingml/2006/main">
          <a:off x="939465" y="1336649"/>
          <a:ext cx="493408" cy="257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Never</a:t>
          </a:r>
        </a:p>
      </cdr:txBody>
    </cdr:sp>
  </cdr:relSizeAnchor>
  <cdr:relSizeAnchor xmlns:cdr="http://schemas.openxmlformats.org/drawingml/2006/chartDrawing">
    <cdr:from>
      <cdr:x>0.06445</cdr:x>
      <cdr:y>0.28683</cdr:y>
    </cdr:from>
    <cdr:to>
      <cdr:x>0.0953</cdr:x>
      <cdr:y>0.32322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7633CA1E-05A1-4E2F-8FBF-9E265771C8A5}"/>
            </a:ext>
          </a:extLst>
        </cdr:cNvPr>
        <cdr:cNvSpPr txBox="1"/>
      </cdr:nvSpPr>
      <cdr:spPr>
        <a:xfrm xmlns:a="http://schemas.openxmlformats.org/drawingml/2006/main">
          <a:off x="1051022" y="2027206"/>
          <a:ext cx="503065" cy="2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Rarely</a:t>
          </a:r>
        </a:p>
      </cdr:txBody>
    </cdr:sp>
  </cdr:relSizeAnchor>
  <cdr:relSizeAnchor xmlns:cdr="http://schemas.openxmlformats.org/drawingml/2006/chartDrawing">
    <cdr:from>
      <cdr:x>0.06743</cdr:x>
      <cdr:y>0.41038</cdr:y>
    </cdr:from>
    <cdr:to>
      <cdr:x>0.11139</cdr:x>
      <cdr:y>0.44676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8D931C79-E12C-4FA7-8FAE-8B33CEF54370}"/>
            </a:ext>
          </a:extLst>
        </cdr:cNvPr>
        <cdr:cNvSpPr txBox="1"/>
      </cdr:nvSpPr>
      <cdr:spPr>
        <a:xfrm xmlns:a="http://schemas.openxmlformats.org/drawingml/2006/main">
          <a:off x="1099561" y="2900389"/>
          <a:ext cx="716847" cy="257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Sometimes</a:t>
          </a:r>
        </a:p>
      </cdr:txBody>
    </cdr:sp>
  </cdr:relSizeAnchor>
  <cdr:relSizeAnchor xmlns:cdr="http://schemas.openxmlformats.org/drawingml/2006/chartDrawing">
    <cdr:from>
      <cdr:x>0.0731</cdr:x>
      <cdr:y>0.56356</cdr:y>
    </cdr:from>
    <cdr:to>
      <cdr:x>0.10396</cdr:x>
      <cdr:y>0.59995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DB0E628A-A502-4F5C-9747-6B34639DF218}"/>
            </a:ext>
          </a:extLst>
        </cdr:cNvPr>
        <cdr:cNvSpPr txBox="1"/>
      </cdr:nvSpPr>
      <cdr:spPr>
        <a:xfrm xmlns:a="http://schemas.openxmlformats.org/drawingml/2006/main">
          <a:off x="1166343" y="3983008"/>
          <a:ext cx="492352" cy="2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Often</a:t>
          </a:r>
        </a:p>
      </cdr:txBody>
    </cdr:sp>
  </cdr:relSizeAnchor>
  <cdr:relSizeAnchor xmlns:cdr="http://schemas.openxmlformats.org/drawingml/2006/chartDrawing">
    <cdr:from>
      <cdr:x>0.07843</cdr:x>
      <cdr:y>0.73338</cdr:y>
    </cdr:from>
    <cdr:to>
      <cdr:x>0.12858</cdr:x>
      <cdr:y>0.76977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CC5055CB-3086-4726-B432-3C7D3681B954}"/>
            </a:ext>
          </a:extLst>
        </cdr:cNvPr>
        <cdr:cNvSpPr txBox="1"/>
      </cdr:nvSpPr>
      <cdr:spPr>
        <a:xfrm xmlns:a="http://schemas.openxmlformats.org/drawingml/2006/main">
          <a:off x="1254269" y="5183163"/>
          <a:ext cx="802050" cy="257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Very</a:t>
          </a:r>
          <a:r>
            <a:rPr lang="en-US" sz="1100" baseline="0">
              <a:solidFill>
                <a:schemeClr val="bg2">
                  <a:lumMod val="50000"/>
                </a:schemeClr>
              </a:solidFill>
            </a:rPr>
            <a:t> Often</a:t>
          </a:r>
          <a:endParaRPr lang="en-US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0.00258</cdr:x>
      <cdr:y>0.83558</cdr:y>
    </cdr:from>
    <cdr:to>
      <cdr:x>0.12964</cdr:x>
      <cdr:y>0.99506</cdr:y>
    </cdr:to>
    <cdr:sp macro="" textlink="">
      <cdr:nvSpPr>
        <cdr:cNvPr id="38" name="TextBox 37">
          <a:extLst xmlns:a="http://schemas.openxmlformats.org/drawingml/2006/main">
            <a:ext uri="{FF2B5EF4-FFF2-40B4-BE49-F238E27FC236}">
              <a16:creationId xmlns:a16="http://schemas.microsoft.com/office/drawing/2014/main" id="{6A073C5D-63FF-4EB5-B163-50E5F5F646FD}"/>
            </a:ext>
          </a:extLst>
        </cdr:cNvPr>
        <cdr:cNvSpPr txBox="1"/>
      </cdr:nvSpPr>
      <cdr:spPr>
        <a:xfrm xmlns:a="http://schemas.openxmlformats.org/drawingml/2006/main">
          <a:off x="41275" y="5905495"/>
          <a:ext cx="2032000" cy="1127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900" b="0" i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"Never" with a value of 1 to "Very Often" with a value of 5, divided by number of responses.</a:t>
          </a:r>
          <a:endParaRPr lang="en-US" sz="900">
            <a:solidFill>
              <a:schemeClr val="bg2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9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0.01052</cdr:x>
      <cdr:y>0.13073</cdr:y>
    </cdr:from>
    <cdr:to>
      <cdr:x>0.11574</cdr:x>
      <cdr:y>0.16217</cdr:y>
    </cdr:to>
    <cdr:sp macro="" textlink="">
      <cdr:nvSpPr>
        <cdr:cNvPr id="39" name="TextBox 38">
          <a:extLst xmlns:a="http://schemas.openxmlformats.org/drawingml/2006/main">
            <a:ext uri="{FF2B5EF4-FFF2-40B4-BE49-F238E27FC236}">
              <a16:creationId xmlns:a16="http://schemas.microsoft.com/office/drawing/2014/main" id="{64DF1707-8300-4960-93E1-748DED2DDAE8}"/>
            </a:ext>
          </a:extLst>
        </cdr:cNvPr>
        <cdr:cNvSpPr txBox="1"/>
      </cdr:nvSpPr>
      <cdr:spPr>
        <a:xfrm xmlns:a="http://schemas.openxmlformats.org/drawingml/2006/main">
          <a:off x="167840" y="923948"/>
          <a:ext cx="1678719" cy="222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Group Response Average*</a:t>
          </a:r>
        </a:p>
      </cdr:txBody>
    </cdr:sp>
  </cdr:relSizeAnchor>
  <cdr:relSizeAnchor xmlns:cdr="http://schemas.openxmlformats.org/drawingml/2006/chartDrawing">
    <cdr:from>
      <cdr:x>0.0312</cdr:x>
      <cdr:y>0.18531</cdr:y>
    </cdr:from>
    <cdr:to>
      <cdr:x>0.05882</cdr:x>
      <cdr:y>0.22911</cdr:y>
    </cdr:to>
    <cdr:sp macro="" textlink="">
      <cdr:nvSpPr>
        <cdr:cNvPr id="40" name="TextBox 39">
          <a:extLst xmlns:a="http://schemas.openxmlformats.org/drawingml/2006/main">
            <a:ext uri="{FF2B5EF4-FFF2-40B4-BE49-F238E27FC236}">
              <a16:creationId xmlns:a16="http://schemas.microsoft.com/office/drawing/2014/main" id="{A6C3F33F-C398-4A0C-A611-720DF90FC9B6}"/>
            </a:ext>
          </a:extLst>
        </cdr:cNvPr>
        <cdr:cNvSpPr txBox="1"/>
      </cdr:nvSpPr>
      <cdr:spPr>
        <a:xfrm xmlns:a="http://schemas.openxmlformats.org/drawingml/2006/main">
          <a:off x="508808" y="1309677"/>
          <a:ext cx="450394" cy="30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</a:rPr>
            <a:t>1.0</a:t>
          </a:r>
        </a:p>
      </cdr:txBody>
    </cdr:sp>
  </cdr:relSizeAnchor>
  <cdr:relSizeAnchor xmlns:cdr="http://schemas.openxmlformats.org/drawingml/2006/chartDrawing">
    <cdr:from>
      <cdr:x>0.31088</cdr:x>
      <cdr:y>0.0994</cdr:y>
    </cdr:from>
    <cdr:to>
      <cdr:x>0.39153</cdr:x>
      <cdr:y>0.13814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C16DD74C-0466-4152-A2B3-58F614CE22D0}"/>
            </a:ext>
          </a:extLst>
        </cdr:cNvPr>
        <cdr:cNvSpPr txBox="1"/>
      </cdr:nvSpPr>
      <cdr:spPr>
        <a:xfrm xmlns:a="http://schemas.openxmlformats.org/drawingml/2006/main">
          <a:off x="5069525" y="702483"/>
          <a:ext cx="1315143" cy="2737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"Negative" Factors</a:t>
          </a:r>
        </a:p>
      </cdr:txBody>
    </cdr:sp>
  </cdr:relSizeAnchor>
  <cdr:relSizeAnchor xmlns:cdr="http://schemas.openxmlformats.org/drawingml/2006/chartDrawing">
    <cdr:from>
      <cdr:x>0.49716</cdr:x>
      <cdr:y>0.07918</cdr:y>
    </cdr:from>
    <cdr:to>
      <cdr:x>0.55451</cdr:x>
      <cdr:y>0.20856</cdr:y>
    </cdr:to>
    <cdr:sp macro="" textlink="">
      <cdr:nvSpPr>
        <cdr:cNvPr id="42" name="TextBox 41">
          <a:extLst xmlns:a="http://schemas.openxmlformats.org/drawingml/2006/main">
            <a:ext uri="{FF2B5EF4-FFF2-40B4-BE49-F238E27FC236}">
              <a16:creationId xmlns:a16="http://schemas.microsoft.com/office/drawing/2014/main" id="{95F7E72E-9265-4DDD-9A43-69FD9E06B626}"/>
            </a:ext>
          </a:extLst>
        </cdr:cNvPr>
        <cdr:cNvSpPr txBox="1"/>
      </cdr:nvSpPr>
      <cdr:spPr>
        <a:xfrm xmlns:a="http://schemas.openxmlformats.org/drawingml/2006/main">
          <a:off x="7927181" y="559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0.69341</cdr:x>
      <cdr:y>0.0994</cdr:y>
    </cdr:from>
    <cdr:to>
      <cdr:x>0.77182</cdr:x>
      <cdr:y>0.13646</cdr:y>
    </cdr:to>
    <cdr:sp macro="" textlink="">
      <cdr:nvSpPr>
        <cdr:cNvPr id="43" name="TextBox 42">
          <a:extLst xmlns:a="http://schemas.openxmlformats.org/drawingml/2006/main">
            <a:ext uri="{FF2B5EF4-FFF2-40B4-BE49-F238E27FC236}">
              <a16:creationId xmlns:a16="http://schemas.microsoft.com/office/drawing/2014/main" id="{1D318ACB-1074-417D-A50D-18464E2A63EB}"/>
            </a:ext>
          </a:extLst>
        </cdr:cNvPr>
        <cdr:cNvSpPr txBox="1"/>
      </cdr:nvSpPr>
      <cdr:spPr>
        <a:xfrm xmlns:a="http://schemas.openxmlformats.org/drawingml/2006/main">
          <a:off x="11307317" y="702483"/>
          <a:ext cx="1278615" cy="2619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2">
                  <a:lumMod val="50000"/>
                </a:schemeClr>
              </a:solidFill>
            </a:rPr>
            <a:t>"Positive" Factors</a:t>
          </a:r>
        </a:p>
      </cdr:txBody>
    </cdr:sp>
  </cdr:relSizeAnchor>
  <cdr:relSizeAnchor xmlns:cdr="http://schemas.openxmlformats.org/drawingml/2006/chartDrawing">
    <cdr:from>
      <cdr:x>0.1507</cdr:x>
      <cdr:y>0.21968</cdr:y>
    </cdr:from>
    <cdr:to>
      <cdr:x>0.20678</cdr:x>
      <cdr:y>0.25472</cdr:y>
    </cdr:to>
    <cdr:sp macro="" textlink="'Q1 Response Data'!$R$31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48EC7C68-8E0C-4E2A-B69A-A11D2E44662E}"/>
            </a:ext>
          </a:extLst>
        </cdr:cNvPr>
        <cdr:cNvSpPr txBox="1"/>
      </cdr:nvSpPr>
      <cdr:spPr>
        <a:xfrm xmlns:a="http://schemas.openxmlformats.org/drawingml/2006/main">
          <a:off x="2457450" y="15525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E8E29B5-72E2-41D9-AC2A-29E13350C1B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0.19743</cdr:x>
      <cdr:y>0.22102</cdr:y>
    </cdr:from>
    <cdr:to>
      <cdr:x>0.25701</cdr:x>
      <cdr:y>0.25337</cdr:y>
    </cdr:to>
    <cdr:sp macro="" textlink="'Q1 Response Data'!$R$30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28C18452-84D6-44FC-B4A9-CFDEEDEC9738}"/>
            </a:ext>
          </a:extLst>
        </cdr:cNvPr>
        <cdr:cNvSpPr txBox="1"/>
      </cdr:nvSpPr>
      <cdr:spPr>
        <a:xfrm xmlns:a="http://schemas.openxmlformats.org/drawingml/2006/main">
          <a:off x="3219450" y="1562095"/>
          <a:ext cx="971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09F65F5-C020-487F-9811-2238AD7258A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0.22102</cdr:y>
    </cdr:from>
    <cdr:to>
      <cdr:x>0.29965</cdr:x>
      <cdr:y>0.25337</cdr:y>
    </cdr:to>
    <cdr:sp macro="" textlink="'Q1 Response Data'!$R$29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62331618-0982-4B18-AA56-853572583CF1}"/>
            </a:ext>
          </a:extLst>
        </cdr:cNvPr>
        <cdr:cNvSpPr txBox="1"/>
      </cdr:nvSpPr>
      <cdr:spPr>
        <a:xfrm xmlns:a="http://schemas.openxmlformats.org/drawingml/2006/main">
          <a:off x="3971925" y="156209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57476E7-65A7-48D2-B646-ABEC5831919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0.29848</cdr:x>
      <cdr:y>0.24259</cdr:y>
    </cdr:from>
    <cdr:to>
      <cdr:x>0.35456</cdr:x>
      <cdr:y>0.37197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A09FA246-5A72-4A9C-8F7C-844CF1FBAB6F}"/>
            </a:ext>
          </a:extLst>
        </cdr:cNvPr>
        <cdr:cNvSpPr txBox="1"/>
      </cdr:nvSpPr>
      <cdr:spPr>
        <a:xfrm xmlns:a="http://schemas.openxmlformats.org/drawingml/2006/main">
          <a:off x="4867275" y="17144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0.30257</cdr:x>
      <cdr:y>0.24528</cdr:y>
    </cdr:from>
    <cdr:to>
      <cdr:x>0.35864</cdr:x>
      <cdr:y>0.37466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0C85DE9C-6324-495E-AD2C-A1AA364BF0B2}"/>
            </a:ext>
          </a:extLst>
        </cdr:cNvPr>
        <cdr:cNvSpPr txBox="1"/>
      </cdr:nvSpPr>
      <cdr:spPr>
        <a:xfrm xmlns:a="http://schemas.openxmlformats.org/drawingml/2006/main">
          <a:off x="4933950" y="17335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0.3014</cdr:x>
      <cdr:y>0.25067</cdr:y>
    </cdr:from>
    <cdr:to>
      <cdr:x>0.35748</cdr:x>
      <cdr:y>0.38005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16F9DED8-AC62-4FB1-AB1C-D28F10759811}"/>
            </a:ext>
          </a:extLst>
        </cdr:cNvPr>
        <cdr:cNvSpPr txBox="1"/>
      </cdr:nvSpPr>
      <cdr:spPr>
        <a:xfrm xmlns:a="http://schemas.openxmlformats.org/drawingml/2006/main">
          <a:off x="4914900" y="17716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0.2903</cdr:x>
      <cdr:y>0.21698</cdr:y>
    </cdr:from>
    <cdr:to>
      <cdr:x>0.34638</cdr:x>
      <cdr:y>0.25202</cdr:y>
    </cdr:to>
    <cdr:sp macro="" textlink="'Q1 Response Data'!$R$28">
      <cdr:nvSpPr>
        <cdr:cNvPr id="44" name="TextBox 43">
          <a:extLst xmlns:a="http://schemas.openxmlformats.org/drawingml/2006/main">
            <a:ext uri="{FF2B5EF4-FFF2-40B4-BE49-F238E27FC236}">
              <a16:creationId xmlns:a16="http://schemas.microsoft.com/office/drawing/2014/main" id="{1A245675-2252-4F7E-BFCA-C5ED6DF456DA}"/>
            </a:ext>
          </a:extLst>
        </cdr:cNvPr>
        <cdr:cNvSpPr txBox="1"/>
      </cdr:nvSpPr>
      <cdr:spPr>
        <a:xfrm xmlns:a="http://schemas.openxmlformats.org/drawingml/2006/main">
          <a:off x="4733925" y="153352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938C985-370E-4076-84F9-D29D23D1CC9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0.42815</cdr:x>
      <cdr:y>0.21833</cdr:y>
    </cdr:from>
    <cdr:to>
      <cdr:x>0.48423</cdr:x>
      <cdr:y>0.25202</cdr:y>
    </cdr:to>
    <cdr:sp macro="" textlink="'Q1 Response Data'!$R$21">
      <cdr:nvSpPr>
        <cdr:cNvPr id="45" name="TextBox 44">
          <a:extLst xmlns:a="http://schemas.openxmlformats.org/drawingml/2006/main">
            <a:ext uri="{FF2B5EF4-FFF2-40B4-BE49-F238E27FC236}">
              <a16:creationId xmlns:a16="http://schemas.microsoft.com/office/drawing/2014/main" id="{2A8C3D95-8968-4F60-844C-085A34084971}"/>
            </a:ext>
          </a:extLst>
        </cdr:cNvPr>
        <cdr:cNvSpPr txBox="1"/>
      </cdr:nvSpPr>
      <cdr:spPr>
        <a:xfrm xmlns:a="http://schemas.openxmlformats.org/drawingml/2006/main">
          <a:off x="6981825" y="15430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A156012-3CBF-4444-9A82-C932DEAFCD0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0.47547</cdr:x>
      <cdr:y>0.21833</cdr:y>
    </cdr:from>
    <cdr:to>
      <cdr:x>0.53154</cdr:x>
      <cdr:y>0.25202</cdr:y>
    </cdr:to>
    <cdr:sp macro="" textlink="'Q1 Response Data'!$R$20">
      <cdr:nvSpPr>
        <cdr:cNvPr id="46" name="TextBox 45">
          <a:extLst xmlns:a="http://schemas.openxmlformats.org/drawingml/2006/main">
            <a:ext uri="{FF2B5EF4-FFF2-40B4-BE49-F238E27FC236}">
              <a16:creationId xmlns:a16="http://schemas.microsoft.com/office/drawing/2014/main" id="{CCB2E0E3-3123-4B81-A126-3E263730BA52}"/>
            </a:ext>
          </a:extLst>
        </cdr:cNvPr>
        <cdr:cNvSpPr txBox="1"/>
      </cdr:nvSpPr>
      <cdr:spPr>
        <a:xfrm xmlns:a="http://schemas.openxmlformats.org/drawingml/2006/main">
          <a:off x="7753350" y="15430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CBB3BD0-DF09-4196-B7D1-A29037456B6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(5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0.6618</cdr:x>
      <cdr:y>0.22102</cdr:y>
    </cdr:from>
    <cdr:to>
      <cdr:x>0.71787</cdr:x>
      <cdr:y>0.25472</cdr:y>
    </cdr:to>
    <cdr:sp macro="" textlink="'Q1 Response Data'!$R$25">
      <cdr:nvSpPr>
        <cdr:cNvPr id="47" name="TextBox 46">
          <a:extLst xmlns:a="http://schemas.openxmlformats.org/drawingml/2006/main">
            <a:ext uri="{FF2B5EF4-FFF2-40B4-BE49-F238E27FC236}">
              <a16:creationId xmlns:a16="http://schemas.microsoft.com/office/drawing/2014/main" id="{1E57C402-FD4A-48B3-8737-7DFE6F0C9DCD}"/>
            </a:ext>
          </a:extLst>
        </cdr:cNvPr>
        <cdr:cNvSpPr txBox="1"/>
      </cdr:nvSpPr>
      <cdr:spPr>
        <a:xfrm xmlns:a="http://schemas.openxmlformats.org/drawingml/2006/main">
          <a:off x="10791825" y="1562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375F021-8292-4A7B-8DBB-DA4E3C8A40C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0.7535</cdr:x>
      <cdr:y>0.21833</cdr:y>
    </cdr:from>
    <cdr:to>
      <cdr:x>0.80958</cdr:x>
      <cdr:y>0.24933</cdr:y>
    </cdr:to>
    <cdr:sp macro="" textlink="'Q1 Response Data'!$R$19">
      <cdr:nvSpPr>
        <cdr:cNvPr id="48" name="TextBox 47">
          <a:extLst xmlns:a="http://schemas.openxmlformats.org/drawingml/2006/main">
            <a:ext uri="{FF2B5EF4-FFF2-40B4-BE49-F238E27FC236}">
              <a16:creationId xmlns:a16="http://schemas.microsoft.com/office/drawing/2014/main" id="{64193BB6-398F-4D74-8028-55C084E6F230}"/>
            </a:ext>
          </a:extLst>
        </cdr:cNvPr>
        <cdr:cNvSpPr txBox="1"/>
      </cdr:nvSpPr>
      <cdr:spPr>
        <a:xfrm xmlns:a="http://schemas.openxmlformats.org/drawingml/2006/main">
          <a:off x="12287250" y="1543045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8469116-A8F7-42ED-9C9B-028F5681505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(6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0.79965</cdr:x>
      <cdr:y>0.21833</cdr:y>
    </cdr:from>
    <cdr:to>
      <cdr:x>0.85572</cdr:x>
      <cdr:y>0.25472</cdr:y>
    </cdr:to>
    <cdr:sp macro="" textlink="'Q1 Response Data'!$R$18">
      <cdr:nvSpPr>
        <cdr:cNvPr id="49" name="TextBox 48">
          <a:extLst xmlns:a="http://schemas.openxmlformats.org/drawingml/2006/main">
            <a:ext uri="{FF2B5EF4-FFF2-40B4-BE49-F238E27FC236}">
              <a16:creationId xmlns:a16="http://schemas.microsoft.com/office/drawing/2014/main" id="{7FCD153A-083F-42F3-8907-A2F26E1E5112}"/>
            </a:ext>
          </a:extLst>
        </cdr:cNvPr>
        <cdr:cNvSpPr txBox="1"/>
      </cdr:nvSpPr>
      <cdr:spPr>
        <a:xfrm xmlns:a="http://schemas.openxmlformats.org/drawingml/2006/main">
          <a:off x="13039725" y="1543045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6E6326D-0E35-4CF8-AB76-42FCDC71BB2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(6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0.21833</cdr:y>
    </cdr:from>
    <cdr:to>
      <cdr:x>0.90304</cdr:x>
      <cdr:y>0.25067</cdr:y>
    </cdr:to>
    <cdr:sp macro="" textlink="'Q1 Response Data'!$R$17">
      <cdr:nvSpPr>
        <cdr:cNvPr id="50" name="TextBox 49">
          <a:extLst xmlns:a="http://schemas.openxmlformats.org/drawingml/2006/main">
            <a:ext uri="{FF2B5EF4-FFF2-40B4-BE49-F238E27FC236}">
              <a16:creationId xmlns:a16="http://schemas.microsoft.com/office/drawing/2014/main" id="{72A00A1A-0B58-4D3A-9628-50F843CE7BBC}"/>
            </a:ext>
          </a:extLst>
        </cdr:cNvPr>
        <cdr:cNvSpPr txBox="1"/>
      </cdr:nvSpPr>
      <cdr:spPr>
        <a:xfrm xmlns:a="http://schemas.openxmlformats.org/drawingml/2006/main">
          <a:off x="13811250" y="15430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54492A4-A6B5-4A94-AE67-178B3C1A8D9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(7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0.1507</cdr:x>
      <cdr:y>0.3841</cdr:y>
    </cdr:from>
    <cdr:to>
      <cdr:x>0.20678</cdr:x>
      <cdr:y>0.41644</cdr:y>
    </cdr:to>
    <cdr:sp macro="" textlink="'Q1 Response Data'!$R$46">
      <cdr:nvSpPr>
        <cdr:cNvPr id="51" name="TextBox 50">
          <a:extLst xmlns:a="http://schemas.openxmlformats.org/drawingml/2006/main">
            <a:ext uri="{FF2B5EF4-FFF2-40B4-BE49-F238E27FC236}">
              <a16:creationId xmlns:a16="http://schemas.microsoft.com/office/drawing/2014/main" id="{591E35F9-220E-4BF1-A519-979606A83FB0}"/>
            </a:ext>
          </a:extLst>
        </cdr:cNvPr>
        <cdr:cNvSpPr txBox="1"/>
      </cdr:nvSpPr>
      <cdr:spPr>
        <a:xfrm xmlns:a="http://schemas.openxmlformats.org/drawingml/2006/main">
          <a:off x="2457450" y="271462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83343A-A61B-4556-BF51-70F7AD6F6F9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0.19685</cdr:x>
      <cdr:y>0.38544</cdr:y>
    </cdr:from>
    <cdr:to>
      <cdr:x>0.24357</cdr:x>
      <cdr:y>0.41509</cdr:y>
    </cdr:to>
    <cdr:sp macro="" textlink="'Q1 Response Data'!$R$45">
      <cdr:nvSpPr>
        <cdr:cNvPr id="52" name="TextBox 51">
          <a:extLst xmlns:a="http://schemas.openxmlformats.org/drawingml/2006/main">
            <a:ext uri="{FF2B5EF4-FFF2-40B4-BE49-F238E27FC236}">
              <a16:creationId xmlns:a16="http://schemas.microsoft.com/office/drawing/2014/main" id="{7F8953C2-0189-48AF-8FFD-74C926FF1448}"/>
            </a:ext>
          </a:extLst>
        </cdr:cNvPr>
        <cdr:cNvSpPr txBox="1"/>
      </cdr:nvSpPr>
      <cdr:spPr>
        <a:xfrm xmlns:a="http://schemas.openxmlformats.org/drawingml/2006/main">
          <a:off x="3209925" y="2724145"/>
          <a:ext cx="762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445C48B-C7C3-4CC1-A362-3492742F01C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0.38544</cdr:y>
    </cdr:from>
    <cdr:to>
      <cdr:x>0.29965</cdr:x>
      <cdr:y>0.41779</cdr:y>
    </cdr:to>
    <cdr:sp macro="" textlink="'Q1 Response Data'!$R$44">
      <cdr:nvSpPr>
        <cdr:cNvPr id="53" name="TextBox 52">
          <a:extLst xmlns:a="http://schemas.openxmlformats.org/drawingml/2006/main">
            <a:ext uri="{FF2B5EF4-FFF2-40B4-BE49-F238E27FC236}">
              <a16:creationId xmlns:a16="http://schemas.microsoft.com/office/drawing/2014/main" id="{9538E1BB-D4A2-4EA5-8244-2295123C1D6C}"/>
            </a:ext>
          </a:extLst>
        </cdr:cNvPr>
        <cdr:cNvSpPr txBox="1"/>
      </cdr:nvSpPr>
      <cdr:spPr>
        <a:xfrm xmlns:a="http://schemas.openxmlformats.org/drawingml/2006/main">
          <a:off x="3971925" y="27241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48F790A-7105-40EF-B116-6D0437348D61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0.2903</cdr:x>
      <cdr:y>0.38544</cdr:y>
    </cdr:from>
    <cdr:to>
      <cdr:x>0.34638</cdr:x>
      <cdr:y>0.41914</cdr:y>
    </cdr:to>
    <cdr:sp macro="" textlink="'Q1 Response Data'!$R$43">
      <cdr:nvSpPr>
        <cdr:cNvPr id="54" name="TextBox 53">
          <a:extLst xmlns:a="http://schemas.openxmlformats.org/drawingml/2006/main">
            <a:ext uri="{FF2B5EF4-FFF2-40B4-BE49-F238E27FC236}">
              <a16:creationId xmlns:a16="http://schemas.microsoft.com/office/drawing/2014/main" id="{78806660-8EA9-4A13-BD58-27FF14A09693}"/>
            </a:ext>
          </a:extLst>
        </cdr:cNvPr>
        <cdr:cNvSpPr txBox="1"/>
      </cdr:nvSpPr>
      <cdr:spPr>
        <a:xfrm xmlns:a="http://schemas.openxmlformats.org/drawingml/2006/main">
          <a:off x="473392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7F4A4D9-FDC5-455E-AE0E-7F21FA496A4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0.33586</cdr:x>
      <cdr:y>0.38679</cdr:y>
    </cdr:from>
    <cdr:to>
      <cdr:x>0.39194</cdr:x>
      <cdr:y>0.42183</cdr:y>
    </cdr:to>
    <cdr:sp macro="" textlink="'Q1 Response Data'!$R$39">
      <cdr:nvSpPr>
        <cdr:cNvPr id="55" name="TextBox 54">
          <a:extLst xmlns:a="http://schemas.openxmlformats.org/drawingml/2006/main">
            <a:ext uri="{FF2B5EF4-FFF2-40B4-BE49-F238E27FC236}">
              <a16:creationId xmlns:a16="http://schemas.microsoft.com/office/drawing/2014/main" id="{F801C704-E1C4-4695-9259-E004BF97B862}"/>
            </a:ext>
          </a:extLst>
        </cdr:cNvPr>
        <cdr:cNvSpPr txBox="1"/>
      </cdr:nvSpPr>
      <cdr:spPr>
        <a:xfrm xmlns:a="http://schemas.openxmlformats.org/drawingml/2006/main">
          <a:off x="5476875" y="27336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C30D3A-9117-4646-B1B2-812B5BDABCD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0.38259</cdr:x>
      <cdr:y>0.38544</cdr:y>
    </cdr:from>
    <cdr:to>
      <cdr:x>0.43867</cdr:x>
      <cdr:y>0.41914</cdr:y>
    </cdr:to>
    <cdr:sp macro="" textlink="'Q1 Response Data'!$R$38">
      <cdr:nvSpPr>
        <cdr:cNvPr id="56" name="TextBox 55">
          <a:extLst xmlns:a="http://schemas.openxmlformats.org/drawingml/2006/main">
            <a:ext uri="{FF2B5EF4-FFF2-40B4-BE49-F238E27FC236}">
              <a16:creationId xmlns:a16="http://schemas.microsoft.com/office/drawing/2014/main" id="{BE8F6207-CAA2-46B9-8E87-427EEA6BCF78}"/>
            </a:ext>
          </a:extLst>
        </cdr:cNvPr>
        <cdr:cNvSpPr txBox="1"/>
      </cdr:nvSpPr>
      <cdr:spPr>
        <a:xfrm xmlns:a="http://schemas.openxmlformats.org/drawingml/2006/main">
          <a:off x="623887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667F6EB-D75D-4931-9791-54742ACB04D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0.4375</cdr:x>
      <cdr:y>0.37871</cdr:y>
    </cdr:from>
    <cdr:to>
      <cdr:x>0.46846</cdr:x>
      <cdr:y>0.41375</cdr:y>
    </cdr:to>
    <cdr:sp macro="" textlink="'Q1 Response Data'!$R$36">
      <cdr:nvSpPr>
        <cdr:cNvPr id="57" name="TextBox 56">
          <a:extLst xmlns:a="http://schemas.openxmlformats.org/drawingml/2006/main">
            <a:ext uri="{FF2B5EF4-FFF2-40B4-BE49-F238E27FC236}">
              <a16:creationId xmlns:a16="http://schemas.microsoft.com/office/drawing/2014/main" id="{0BCBAB28-2BA1-4CF6-A096-A0D2866805E2}"/>
            </a:ext>
          </a:extLst>
        </cdr:cNvPr>
        <cdr:cNvSpPr txBox="1"/>
      </cdr:nvSpPr>
      <cdr:spPr>
        <a:xfrm xmlns:a="http://schemas.openxmlformats.org/drawingml/2006/main">
          <a:off x="7134225" y="2676520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F73F9BD-D95A-4950-B6C6-B6580CB0D6B2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0.47488</cdr:x>
      <cdr:y>0.38544</cdr:y>
    </cdr:from>
    <cdr:to>
      <cdr:x>0.52103</cdr:x>
      <cdr:y>0.4124</cdr:y>
    </cdr:to>
    <cdr:sp macro="" textlink="'Q1 Response Data'!$R$35">
      <cdr:nvSpPr>
        <cdr:cNvPr id="58" name="TextBox 57">
          <a:extLst xmlns:a="http://schemas.openxmlformats.org/drawingml/2006/main">
            <a:ext uri="{FF2B5EF4-FFF2-40B4-BE49-F238E27FC236}">
              <a16:creationId xmlns:a16="http://schemas.microsoft.com/office/drawing/2014/main" id="{0401E552-F43A-4241-B4C6-CCF5AD67FC7A}"/>
            </a:ext>
          </a:extLst>
        </cdr:cNvPr>
        <cdr:cNvSpPr txBox="1"/>
      </cdr:nvSpPr>
      <cdr:spPr>
        <a:xfrm xmlns:a="http://schemas.openxmlformats.org/drawingml/2006/main">
          <a:off x="7743825" y="2724146"/>
          <a:ext cx="7524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56A3AF0-9EF6-451F-A195-EE44D57A92F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0.56834</cdr:x>
      <cdr:y>0.38679</cdr:y>
    </cdr:from>
    <cdr:to>
      <cdr:x>0.62442</cdr:x>
      <cdr:y>0.42183</cdr:y>
    </cdr:to>
    <cdr:sp macro="" textlink="'Q1 Response Data'!$R$42">
      <cdr:nvSpPr>
        <cdr:cNvPr id="59" name="TextBox 58">
          <a:extLst xmlns:a="http://schemas.openxmlformats.org/drawingml/2006/main">
            <a:ext uri="{FF2B5EF4-FFF2-40B4-BE49-F238E27FC236}">
              <a16:creationId xmlns:a16="http://schemas.microsoft.com/office/drawing/2014/main" id="{98A0BEE5-59A6-496B-A9A4-53DD2C81B365}"/>
            </a:ext>
          </a:extLst>
        </cdr:cNvPr>
        <cdr:cNvSpPr txBox="1"/>
      </cdr:nvSpPr>
      <cdr:spPr>
        <a:xfrm xmlns:a="http://schemas.openxmlformats.org/drawingml/2006/main">
          <a:off x="9267825" y="273367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1FD363-A14F-431C-B60C-FA5C1EEE9D9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0.61565</cdr:x>
      <cdr:y>0.38679</cdr:y>
    </cdr:from>
    <cdr:to>
      <cdr:x>0.67173</cdr:x>
      <cdr:y>0.42048</cdr:y>
    </cdr:to>
    <cdr:sp macro="" textlink="'Q1 Response Data'!$R$41">
      <cdr:nvSpPr>
        <cdr:cNvPr id="60" name="TextBox 59">
          <a:extLst xmlns:a="http://schemas.openxmlformats.org/drawingml/2006/main">
            <a:ext uri="{FF2B5EF4-FFF2-40B4-BE49-F238E27FC236}">
              <a16:creationId xmlns:a16="http://schemas.microsoft.com/office/drawing/2014/main" id="{50FD70EF-5B52-4EDD-A4E9-47E5EFC26DBB}"/>
            </a:ext>
          </a:extLst>
        </cdr:cNvPr>
        <cdr:cNvSpPr txBox="1"/>
      </cdr:nvSpPr>
      <cdr:spPr>
        <a:xfrm xmlns:a="http://schemas.openxmlformats.org/drawingml/2006/main">
          <a:off x="10039350" y="2733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FFAE927-DBD6-4C80-A2B8-9C2FF7F163C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0.66121</cdr:x>
      <cdr:y>0.38814</cdr:y>
    </cdr:from>
    <cdr:to>
      <cdr:x>0.71729</cdr:x>
      <cdr:y>0.41914</cdr:y>
    </cdr:to>
    <cdr:sp macro="" textlink="'Q1 Response Data'!$R$40">
      <cdr:nvSpPr>
        <cdr:cNvPr id="61" name="TextBox 60">
          <a:extLst xmlns:a="http://schemas.openxmlformats.org/drawingml/2006/main">
            <a:ext uri="{FF2B5EF4-FFF2-40B4-BE49-F238E27FC236}">
              <a16:creationId xmlns:a16="http://schemas.microsoft.com/office/drawing/2014/main" id="{2984303F-E6CE-481D-AD2E-EA47EE5DBB87}"/>
            </a:ext>
          </a:extLst>
        </cdr:cNvPr>
        <cdr:cNvSpPr txBox="1"/>
      </cdr:nvSpPr>
      <cdr:spPr>
        <a:xfrm xmlns:a="http://schemas.openxmlformats.org/drawingml/2006/main">
          <a:off x="10782300" y="2743195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2B02432-B915-4EFB-B086-311C50DBC30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0.70794</cdr:x>
      <cdr:y>0.3841</cdr:y>
    </cdr:from>
    <cdr:to>
      <cdr:x>0.76402</cdr:x>
      <cdr:y>0.41914</cdr:y>
    </cdr:to>
    <cdr:sp macro="" textlink="'Q1 Response Data'!$R$37">
      <cdr:nvSpPr>
        <cdr:cNvPr id="62" name="TextBox 61">
          <a:extLst xmlns:a="http://schemas.openxmlformats.org/drawingml/2006/main">
            <a:ext uri="{FF2B5EF4-FFF2-40B4-BE49-F238E27FC236}">
              <a16:creationId xmlns:a16="http://schemas.microsoft.com/office/drawing/2014/main" id="{46866552-2C4A-49B9-884E-5D0AF7EE6B3B}"/>
            </a:ext>
          </a:extLst>
        </cdr:cNvPr>
        <cdr:cNvSpPr txBox="1"/>
      </cdr:nvSpPr>
      <cdr:spPr>
        <a:xfrm xmlns:a="http://schemas.openxmlformats.org/drawingml/2006/main">
          <a:off x="11544300" y="271462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03271C2-F0AD-4212-8F7A-2F2603EF158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0.75409</cdr:x>
      <cdr:y>0.3841</cdr:y>
    </cdr:from>
    <cdr:to>
      <cdr:x>0.81016</cdr:x>
      <cdr:y>0.41779</cdr:y>
    </cdr:to>
    <cdr:sp macro="" textlink="'Q1 Response Data'!$R$34">
      <cdr:nvSpPr>
        <cdr:cNvPr id="63" name="TextBox 62">
          <a:extLst xmlns:a="http://schemas.openxmlformats.org/drawingml/2006/main">
            <a:ext uri="{FF2B5EF4-FFF2-40B4-BE49-F238E27FC236}">
              <a16:creationId xmlns:a16="http://schemas.microsoft.com/office/drawing/2014/main" id="{B148AB96-62FF-452E-B0A4-685CAEFAC90E}"/>
            </a:ext>
          </a:extLst>
        </cdr:cNvPr>
        <cdr:cNvSpPr txBox="1"/>
      </cdr:nvSpPr>
      <cdr:spPr>
        <a:xfrm xmlns:a="http://schemas.openxmlformats.org/drawingml/2006/main">
          <a:off x="12296775" y="27146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11DE6E6-8650-45EB-B9FB-BD74017FA54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0.79965</cdr:x>
      <cdr:y>0.3841</cdr:y>
    </cdr:from>
    <cdr:to>
      <cdr:x>0.85572</cdr:x>
      <cdr:y>0.42048</cdr:y>
    </cdr:to>
    <cdr:sp macro="" textlink="'Q1 Response Data'!$R$33">
      <cdr:nvSpPr>
        <cdr:cNvPr id="64" name="TextBox 63">
          <a:extLst xmlns:a="http://schemas.openxmlformats.org/drawingml/2006/main">
            <a:ext uri="{FF2B5EF4-FFF2-40B4-BE49-F238E27FC236}">
              <a16:creationId xmlns:a16="http://schemas.microsoft.com/office/drawing/2014/main" id="{1D35453B-9384-4665-BAB3-B6C40174A594}"/>
            </a:ext>
          </a:extLst>
        </cdr:cNvPr>
        <cdr:cNvSpPr txBox="1"/>
      </cdr:nvSpPr>
      <cdr:spPr>
        <a:xfrm xmlns:a="http://schemas.openxmlformats.org/drawingml/2006/main">
          <a:off x="13039725" y="2714619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D293AEA-2D56-4EE2-92D2-348B2C4C517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0.84638</cdr:x>
      <cdr:y>0.38544</cdr:y>
    </cdr:from>
    <cdr:to>
      <cdr:x>0.90245</cdr:x>
      <cdr:y>0.41914</cdr:y>
    </cdr:to>
    <cdr:sp macro="" textlink="'Q1 Response Data'!$R$32">
      <cdr:nvSpPr>
        <cdr:cNvPr id="65" name="TextBox 64">
          <a:extLst xmlns:a="http://schemas.openxmlformats.org/drawingml/2006/main">
            <a:ext uri="{FF2B5EF4-FFF2-40B4-BE49-F238E27FC236}">
              <a16:creationId xmlns:a16="http://schemas.microsoft.com/office/drawing/2014/main" id="{0FAAC756-FFD4-45BA-BB79-7471AB82B3DB}"/>
            </a:ext>
          </a:extLst>
        </cdr:cNvPr>
        <cdr:cNvSpPr txBox="1"/>
      </cdr:nvSpPr>
      <cdr:spPr>
        <a:xfrm xmlns:a="http://schemas.openxmlformats.org/drawingml/2006/main">
          <a:off x="13801725" y="27241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4ED08B6-4878-4CD9-A114-99E19526C55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(4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0.15187</cdr:x>
      <cdr:y>0.55121</cdr:y>
    </cdr:from>
    <cdr:to>
      <cdr:x>0.20794</cdr:x>
      <cdr:y>0.60243</cdr:y>
    </cdr:to>
    <cdr:sp macro="" textlink="'Q1 Response Data'!$R$16">
      <cdr:nvSpPr>
        <cdr:cNvPr id="66" name="TextBox 65">
          <a:extLst xmlns:a="http://schemas.openxmlformats.org/drawingml/2006/main">
            <a:ext uri="{FF2B5EF4-FFF2-40B4-BE49-F238E27FC236}">
              <a16:creationId xmlns:a16="http://schemas.microsoft.com/office/drawing/2014/main" id="{3ED6ED56-1C43-4457-AC11-7B369A560030}"/>
            </a:ext>
          </a:extLst>
        </cdr:cNvPr>
        <cdr:cNvSpPr txBox="1"/>
      </cdr:nvSpPr>
      <cdr:spPr>
        <a:xfrm xmlns:a="http://schemas.openxmlformats.org/drawingml/2006/main">
          <a:off x="2476500" y="3895720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D01625C-26B0-438A-8E09-11DDB047C25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0.24357</cdr:x>
      <cdr:y>0.55256</cdr:y>
    </cdr:from>
    <cdr:to>
      <cdr:x>0.29965</cdr:x>
      <cdr:y>0.5903</cdr:y>
    </cdr:to>
    <cdr:sp macro="" textlink="'Q1 Response Data'!$R$14">
      <cdr:nvSpPr>
        <cdr:cNvPr id="67" name="TextBox 66">
          <a:extLst xmlns:a="http://schemas.openxmlformats.org/drawingml/2006/main">
            <a:ext uri="{FF2B5EF4-FFF2-40B4-BE49-F238E27FC236}">
              <a16:creationId xmlns:a16="http://schemas.microsoft.com/office/drawing/2014/main" id="{3B74A489-2520-4609-8EA3-B0D296E468FB}"/>
            </a:ext>
          </a:extLst>
        </cdr:cNvPr>
        <cdr:cNvSpPr txBox="1"/>
      </cdr:nvSpPr>
      <cdr:spPr>
        <a:xfrm xmlns:a="http://schemas.openxmlformats.org/drawingml/2006/main">
          <a:off x="3971925" y="390524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FA79C0C-5DD4-45BB-ACA6-94B3C531D6B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Response)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0.2903</cdr:x>
      <cdr:y>0.55121</cdr:y>
    </cdr:from>
    <cdr:to>
      <cdr:x>0.34638</cdr:x>
      <cdr:y>0.5876</cdr:y>
    </cdr:to>
    <cdr:sp macro="" textlink="'Q1 Response Data'!$R$13">
      <cdr:nvSpPr>
        <cdr:cNvPr id="68" name="TextBox 67">
          <a:extLst xmlns:a="http://schemas.openxmlformats.org/drawingml/2006/main">
            <a:ext uri="{FF2B5EF4-FFF2-40B4-BE49-F238E27FC236}">
              <a16:creationId xmlns:a16="http://schemas.microsoft.com/office/drawing/2014/main" id="{FC85291B-1D60-4729-B7BE-40E448B94F25}"/>
            </a:ext>
          </a:extLst>
        </cdr:cNvPr>
        <cdr:cNvSpPr txBox="1"/>
      </cdr:nvSpPr>
      <cdr:spPr>
        <a:xfrm xmlns:a="http://schemas.openxmlformats.org/drawingml/2006/main">
          <a:off x="4733925" y="3895720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84274AE-22E3-40A8-B7DF-66F969C15510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0.33703</cdr:x>
      <cdr:y>0.55121</cdr:y>
    </cdr:from>
    <cdr:to>
      <cdr:x>0.39311</cdr:x>
      <cdr:y>0.58491</cdr:y>
    </cdr:to>
    <cdr:sp macro="" textlink="'Q1 Response Data'!$R$9">
      <cdr:nvSpPr>
        <cdr:cNvPr id="69" name="TextBox 68">
          <a:extLst xmlns:a="http://schemas.openxmlformats.org/drawingml/2006/main">
            <a:ext uri="{FF2B5EF4-FFF2-40B4-BE49-F238E27FC236}">
              <a16:creationId xmlns:a16="http://schemas.microsoft.com/office/drawing/2014/main" id="{6E21E1DD-8C13-40E6-A3E6-F81370A1F917}"/>
            </a:ext>
          </a:extLst>
        </cdr:cNvPr>
        <cdr:cNvSpPr txBox="1"/>
      </cdr:nvSpPr>
      <cdr:spPr>
        <a:xfrm xmlns:a="http://schemas.openxmlformats.org/drawingml/2006/main">
          <a:off x="5495925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BD86D26-D4C1-404B-B149-DE3884B1F9A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0.38259</cdr:x>
      <cdr:y>0.54986</cdr:y>
    </cdr:from>
    <cdr:to>
      <cdr:x>0.43867</cdr:x>
      <cdr:y>0.58491</cdr:y>
    </cdr:to>
    <cdr:sp macro="" textlink="'Q1 Response Data'!$R$8">
      <cdr:nvSpPr>
        <cdr:cNvPr id="70" name="TextBox 69">
          <a:extLst xmlns:a="http://schemas.openxmlformats.org/drawingml/2006/main">
            <a:ext uri="{FF2B5EF4-FFF2-40B4-BE49-F238E27FC236}">
              <a16:creationId xmlns:a16="http://schemas.microsoft.com/office/drawing/2014/main" id="{A642DE6E-B37D-46F7-B9F1-046B73CA5277}"/>
            </a:ext>
          </a:extLst>
        </cdr:cNvPr>
        <cdr:cNvSpPr txBox="1"/>
      </cdr:nvSpPr>
      <cdr:spPr>
        <a:xfrm xmlns:a="http://schemas.openxmlformats.org/drawingml/2006/main">
          <a:off x="6238875" y="38861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9747F51-E7BD-4431-B699-119B097A67F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0.42874</cdr:x>
      <cdr:y>0.54852</cdr:y>
    </cdr:from>
    <cdr:to>
      <cdr:x>0.48481</cdr:x>
      <cdr:y>0.58086</cdr:y>
    </cdr:to>
    <cdr:sp macro="" textlink="'Q1 Response Data'!$R$6">
      <cdr:nvSpPr>
        <cdr:cNvPr id="71" name="TextBox 70">
          <a:extLst xmlns:a="http://schemas.openxmlformats.org/drawingml/2006/main">
            <a:ext uri="{FF2B5EF4-FFF2-40B4-BE49-F238E27FC236}">
              <a16:creationId xmlns:a16="http://schemas.microsoft.com/office/drawing/2014/main" id="{5F87234C-B214-45A0-B6BD-CD7DC4F87C46}"/>
            </a:ext>
          </a:extLst>
        </cdr:cNvPr>
        <cdr:cNvSpPr txBox="1"/>
      </cdr:nvSpPr>
      <cdr:spPr>
        <a:xfrm xmlns:a="http://schemas.openxmlformats.org/drawingml/2006/main">
          <a:off x="6991350" y="3876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F50C795-CF79-40B1-9E87-FFB54F89648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0.47547</cdr:x>
      <cdr:y>0.54852</cdr:y>
    </cdr:from>
    <cdr:to>
      <cdr:x>0.53154</cdr:x>
      <cdr:y>0.58221</cdr:y>
    </cdr:to>
    <cdr:sp macro="" textlink="'Q1 Response Data'!$R$5">
      <cdr:nvSpPr>
        <cdr:cNvPr id="72" name="TextBox 71">
          <a:extLst xmlns:a="http://schemas.openxmlformats.org/drawingml/2006/main">
            <a:ext uri="{FF2B5EF4-FFF2-40B4-BE49-F238E27FC236}">
              <a16:creationId xmlns:a16="http://schemas.microsoft.com/office/drawing/2014/main" id="{947C75A2-E68B-4F72-822A-DCE9E3D9E504}"/>
            </a:ext>
          </a:extLst>
        </cdr:cNvPr>
        <cdr:cNvSpPr txBox="1"/>
      </cdr:nvSpPr>
      <cdr:spPr>
        <a:xfrm xmlns:a="http://schemas.openxmlformats.org/drawingml/2006/main">
          <a:off x="7753350" y="3876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9C26F7-9EC6-45AE-B438-B954F1CB7D3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0.62325</cdr:x>
      <cdr:y>0.54852</cdr:y>
    </cdr:from>
    <cdr:to>
      <cdr:x>0.67932</cdr:x>
      <cdr:y>0.58086</cdr:y>
    </cdr:to>
    <cdr:sp macro="" textlink="'Q1 Response Data'!$R$11">
      <cdr:nvSpPr>
        <cdr:cNvPr id="73" name="TextBox 72">
          <a:extLst xmlns:a="http://schemas.openxmlformats.org/drawingml/2006/main">
            <a:ext uri="{FF2B5EF4-FFF2-40B4-BE49-F238E27FC236}">
              <a16:creationId xmlns:a16="http://schemas.microsoft.com/office/drawing/2014/main" id="{3A85AA0D-1BA2-452F-8278-A912A36AD012}"/>
            </a:ext>
          </a:extLst>
        </cdr:cNvPr>
        <cdr:cNvSpPr txBox="1"/>
      </cdr:nvSpPr>
      <cdr:spPr>
        <a:xfrm xmlns:a="http://schemas.openxmlformats.org/drawingml/2006/main">
          <a:off x="10163175" y="3876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68C20B0-AF8E-47F8-B136-164C704EDA5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(1 Rsp)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0.66063</cdr:x>
      <cdr:y>0.55121</cdr:y>
    </cdr:from>
    <cdr:to>
      <cdr:x>0.71671</cdr:x>
      <cdr:y>0.58491</cdr:y>
    </cdr:to>
    <cdr:sp macro="" textlink="'Q1 Response Data'!$R$10">
      <cdr:nvSpPr>
        <cdr:cNvPr id="74" name="TextBox 73">
          <a:extLst xmlns:a="http://schemas.openxmlformats.org/drawingml/2006/main">
            <a:ext uri="{FF2B5EF4-FFF2-40B4-BE49-F238E27FC236}">
              <a16:creationId xmlns:a16="http://schemas.microsoft.com/office/drawing/2014/main" id="{0F45BA9D-BA6E-4FE9-B8DA-C655FDAF96D4}"/>
            </a:ext>
          </a:extLst>
        </cdr:cNvPr>
        <cdr:cNvSpPr txBox="1"/>
      </cdr:nvSpPr>
      <cdr:spPr>
        <a:xfrm xmlns:a="http://schemas.openxmlformats.org/drawingml/2006/main">
          <a:off x="10772775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A34F1D3-57EB-429E-A7FC-6F90D40CD44F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0.70678</cdr:x>
      <cdr:y>0.55121</cdr:y>
    </cdr:from>
    <cdr:to>
      <cdr:x>0.76285</cdr:x>
      <cdr:y>0.58491</cdr:y>
    </cdr:to>
    <cdr:sp macro="" textlink="'Q1 Response Data'!$R$7">
      <cdr:nvSpPr>
        <cdr:cNvPr id="75" name="TextBox 74">
          <a:extLst xmlns:a="http://schemas.openxmlformats.org/drawingml/2006/main">
            <a:ext uri="{FF2B5EF4-FFF2-40B4-BE49-F238E27FC236}">
              <a16:creationId xmlns:a16="http://schemas.microsoft.com/office/drawing/2014/main" id="{222DEAEB-BA74-43F2-A027-EE16327321F1}"/>
            </a:ext>
          </a:extLst>
        </cdr:cNvPr>
        <cdr:cNvSpPr txBox="1"/>
      </cdr:nvSpPr>
      <cdr:spPr>
        <a:xfrm xmlns:a="http://schemas.openxmlformats.org/drawingml/2006/main">
          <a:off x="11525250" y="3895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9826181-51D7-4B69-8305-F3FF296FDF59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0.75409</cdr:x>
      <cdr:y>0.55256</cdr:y>
    </cdr:from>
    <cdr:to>
      <cdr:x>0.81016</cdr:x>
      <cdr:y>0.58625</cdr:y>
    </cdr:to>
    <cdr:sp macro="" textlink="'Q1 Response Data'!$R$4">
      <cdr:nvSpPr>
        <cdr:cNvPr id="76" name="TextBox 75">
          <a:extLst xmlns:a="http://schemas.openxmlformats.org/drawingml/2006/main">
            <a:ext uri="{FF2B5EF4-FFF2-40B4-BE49-F238E27FC236}">
              <a16:creationId xmlns:a16="http://schemas.microsoft.com/office/drawing/2014/main" id="{E058E3E7-7EA1-4576-8308-34BC857FFE57}"/>
            </a:ext>
          </a:extLst>
        </cdr:cNvPr>
        <cdr:cNvSpPr txBox="1"/>
      </cdr:nvSpPr>
      <cdr:spPr>
        <a:xfrm xmlns:a="http://schemas.openxmlformats.org/drawingml/2006/main">
          <a:off x="12296775" y="390524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2C2AC2D-1994-44E7-BB35-C5B1FB1D3DF3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0.80023</cdr:x>
      <cdr:y>0.54852</cdr:y>
    </cdr:from>
    <cdr:to>
      <cdr:x>0.85631</cdr:x>
      <cdr:y>0.58221</cdr:y>
    </cdr:to>
    <cdr:sp macro="" textlink="'Q1 Response Data'!$R$3">
      <cdr:nvSpPr>
        <cdr:cNvPr id="77" name="TextBox 76">
          <a:extLst xmlns:a="http://schemas.openxmlformats.org/drawingml/2006/main">
            <a:ext uri="{FF2B5EF4-FFF2-40B4-BE49-F238E27FC236}">
              <a16:creationId xmlns:a16="http://schemas.microsoft.com/office/drawing/2014/main" id="{ACB06AA7-5AC8-4AF1-9945-AEF9985CADA4}"/>
            </a:ext>
          </a:extLst>
        </cdr:cNvPr>
        <cdr:cNvSpPr txBox="1"/>
      </cdr:nvSpPr>
      <cdr:spPr>
        <a:xfrm xmlns:a="http://schemas.openxmlformats.org/drawingml/2006/main">
          <a:off x="13049250" y="387667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758D481-6228-4EBA-B30F-119FA3CD29C7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0.54986</cdr:y>
    </cdr:from>
    <cdr:to>
      <cdr:x>0.90304</cdr:x>
      <cdr:y>0.58491</cdr:y>
    </cdr:to>
    <cdr:sp macro="" textlink="'Q1 Response Data'!$R$2">
      <cdr:nvSpPr>
        <cdr:cNvPr id="78" name="TextBox 77">
          <a:extLst xmlns:a="http://schemas.openxmlformats.org/drawingml/2006/main">
            <a:ext uri="{FF2B5EF4-FFF2-40B4-BE49-F238E27FC236}">
              <a16:creationId xmlns:a16="http://schemas.microsoft.com/office/drawing/2014/main" id="{0ADF620E-55F1-4C57-8A85-5E7ADDA344CB}"/>
            </a:ext>
          </a:extLst>
        </cdr:cNvPr>
        <cdr:cNvSpPr txBox="1"/>
      </cdr:nvSpPr>
      <cdr:spPr>
        <a:xfrm xmlns:a="http://schemas.openxmlformats.org/drawingml/2006/main">
          <a:off x="13811250" y="38861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25BF692-557E-4DAB-BB29-D2D8B67B5E4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0.15946</cdr:x>
      <cdr:y>0.7062</cdr:y>
    </cdr:from>
    <cdr:to>
      <cdr:x>0.21554</cdr:x>
      <cdr:y>0.7345</cdr:y>
    </cdr:to>
    <cdr:sp macro="" textlink="'Q1 Response Data'!$R$61">
      <cdr:nvSpPr>
        <cdr:cNvPr id="79" name="TextBox 78">
          <a:extLst xmlns:a="http://schemas.openxmlformats.org/drawingml/2006/main">
            <a:ext uri="{FF2B5EF4-FFF2-40B4-BE49-F238E27FC236}">
              <a16:creationId xmlns:a16="http://schemas.microsoft.com/office/drawing/2014/main" id="{2469B006-7C00-4B0F-9BCB-EC6C57724F6F}"/>
            </a:ext>
          </a:extLst>
        </cdr:cNvPr>
        <cdr:cNvSpPr txBox="1"/>
      </cdr:nvSpPr>
      <cdr:spPr>
        <a:xfrm xmlns:a="http://schemas.openxmlformats.org/drawingml/2006/main">
          <a:off x="2600325" y="499109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DF7076F-FD9C-4C3E-A75D-51E786138FF9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0.20619</cdr:x>
      <cdr:y>0.70755</cdr:y>
    </cdr:from>
    <cdr:to>
      <cdr:x>0.26227</cdr:x>
      <cdr:y>0.74663</cdr:y>
    </cdr:to>
    <cdr:sp macro="" textlink="'Q1 Response Data'!$R$60">
      <cdr:nvSpPr>
        <cdr:cNvPr id="80" name="TextBox 79">
          <a:extLst xmlns:a="http://schemas.openxmlformats.org/drawingml/2006/main">
            <a:ext uri="{FF2B5EF4-FFF2-40B4-BE49-F238E27FC236}">
              <a16:creationId xmlns:a16="http://schemas.microsoft.com/office/drawing/2014/main" id="{ECBABD92-A619-4651-9134-AD7C3D11A327}"/>
            </a:ext>
          </a:extLst>
        </cdr:cNvPr>
        <cdr:cNvSpPr txBox="1"/>
      </cdr:nvSpPr>
      <cdr:spPr>
        <a:xfrm xmlns:a="http://schemas.openxmlformats.org/drawingml/2006/main">
          <a:off x="3362325" y="5000620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5016A3F-6DC6-4A3A-85E9-B2C84C522CE0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0.25292</cdr:x>
      <cdr:y>0.71024</cdr:y>
    </cdr:from>
    <cdr:to>
      <cdr:x>0.309</cdr:x>
      <cdr:y>0.74259</cdr:y>
    </cdr:to>
    <cdr:sp macro="" textlink="'Q1 Response Data'!$R$59">
      <cdr:nvSpPr>
        <cdr:cNvPr id="81" name="TextBox 80">
          <a:extLst xmlns:a="http://schemas.openxmlformats.org/drawingml/2006/main">
            <a:ext uri="{FF2B5EF4-FFF2-40B4-BE49-F238E27FC236}">
              <a16:creationId xmlns:a16="http://schemas.microsoft.com/office/drawing/2014/main" id="{60C5DB0B-0792-451E-B8FC-FA3C96BA2715}"/>
            </a:ext>
          </a:extLst>
        </cdr:cNvPr>
        <cdr:cNvSpPr txBox="1"/>
      </cdr:nvSpPr>
      <cdr:spPr>
        <a:xfrm xmlns:a="http://schemas.openxmlformats.org/drawingml/2006/main">
          <a:off x="4124325" y="50196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A4E4353-6B48-4703-A0E7-32B3BCB2E211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0.28914</cdr:x>
      <cdr:y>0.71294</cdr:y>
    </cdr:from>
    <cdr:to>
      <cdr:x>0.34521</cdr:x>
      <cdr:y>0.74394</cdr:y>
    </cdr:to>
    <cdr:sp macro="" textlink="'Q1 Response Data'!$R$58">
      <cdr:nvSpPr>
        <cdr:cNvPr id="82" name="TextBox 81">
          <a:extLst xmlns:a="http://schemas.openxmlformats.org/drawingml/2006/main">
            <a:ext uri="{FF2B5EF4-FFF2-40B4-BE49-F238E27FC236}">
              <a16:creationId xmlns:a16="http://schemas.microsoft.com/office/drawing/2014/main" id="{9090D170-50F8-451A-9169-1A60405C22FC}"/>
            </a:ext>
          </a:extLst>
        </cdr:cNvPr>
        <cdr:cNvSpPr txBox="1"/>
      </cdr:nvSpPr>
      <cdr:spPr>
        <a:xfrm xmlns:a="http://schemas.openxmlformats.org/drawingml/2006/main">
          <a:off x="4714875" y="5038720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E2AB984-6320-4E1F-B78E-8E79F6D443A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0.34346</cdr:x>
      <cdr:y>0.7062</cdr:y>
    </cdr:from>
    <cdr:to>
      <cdr:x>0.39953</cdr:x>
      <cdr:y>0.73989</cdr:y>
    </cdr:to>
    <cdr:sp macro="" textlink="'Q1 Response Data'!$R$54">
      <cdr:nvSpPr>
        <cdr:cNvPr id="83" name="TextBox 82">
          <a:extLst xmlns:a="http://schemas.openxmlformats.org/drawingml/2006/main">
            <a:ext uri="{FF2B5EF4-FFF2-40B4-BE49-F238E27FC236}">
              <a16:creationId xmlns:a16="http://schemas.microsoft.com/office/drawing/2014/main" id="{242DDFDD-28D1-458F-ABDA-66C7B39A06DA}"/>
            </a:ext>
          </a:extLst>
        </cdr:cNvPr>
        <cdr:cNvSpPr txBox="1"/>
      </cdr:nvSpPr>
      <cdr:spPr>
        <a:xfrm xmlns:a="http://schemas.openxmlformats.org/drawingml/2006/main">
          <a:off x="5600700" y="4991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D643CC1-FEC3-4113-8DF4-4596792DFBF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0.39194</cdr:x>
      <cdr:y>0.7062</cdr:y>
    </cdr:from>
    <cdr:to>
      <cdr:x>0.44801</cdr:x>
      <cdr:y>0.73989</cdr:y>
    </cdr:to>
    <cdr:sp macro="" textlink="'Q1 Response Data'!$R$53">
      <cdr:nvSpPr>
        <cdr:cNvPr id="84" name="TextBox 83">
          <a:extLst xmlns:a="http://schemas.openxmlformats.org/drawingml/2006/main">
            <a:ext uri="{FF2B5EF4-FFF2-40B4-BE49-F238E27FC236}">
              <a16:creationId xmlns:a16="http://schemas.microsoft.com/office/drawing/2014/main" id="{DDF23670-FDEB-464C-98E2-1154A8071A5A}"/>
            </a:ext>
          </a:extLst>
        </cdr:cNvPr>
        <cdr:cNvSpPr txBox="1"/>
      </cdr:nvSpPr>
      <cdr:spPr>
        <a:xfrm xmlns:a="http://schemas.openxmlformats.org/drawingml/2006/main">
          <a:off x="6391275" y="49910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251251C-AD1C-41C9-92B5-D05AD08ECC14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0.43808</cdr:x>
      <cdr:y>0.70485</cdr:y>
    </cdr:from>
    <cdr:to>
      <cdr:x>0.49416</cdr:x>
      <cdr:y>0.7372</cdr:y>
    </cdr:to>
    <cdr:sp macro="" textlink="'Q1 Response Data'!$R$51">
      <cdr:nvSpPr>
        <cdr:cNvPr id="85" name="TextBox 84">
          <a:extLst xmlns:a="http://schemas.openxmlformats.org/drawingml/2006/main">
            <a:ext uri="{FF2B5EF4-FFF2-40B4-BE49-F238E27FC236}">
              <a16:creationId xmlns:a16="http://schemas.microsoft.com/office/drawing/2014/main" id="{71B2E8AB-4051-4DD0-8759-DBE339270733}"/>
            </a:ext>
          </a:extLst>
        </cdr:cNvPr>
        <cdr:cNvSpPr txBox="1"/>
      </cdr:nvSpPr>
      <cdr:spPr>
        <a:xfrm xmlns:a="http://schemas.openxmlformats.org/drawingml/2006/main">
          <a:off x="7143750" y="49815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C03AC89-2398-45A1-8FFA-305B97FA0941}" type="TxLink"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0.48306</cdr:x>
      <cdr:y>0.71294</cdr:y>
    </cdr:from>
    <cdr:to>
      <cdr:x>0.53914</cdr:x>
      <cdr:y>0.74663</cdr:y>
    </cdr:to>
    <cdr:sp macro="" textlink="'Q1 Response Data'!$R$50">
      <cdr:nvSpPr>
        <cdr:cNvPr id="86" name="TextBox 85">
          <a:extLst xmlns:a="http://schemas.openxmlformats.org/drawingml/2006/main">
            <a:ext uri="{FF2B5EF4-FFF2-40B4-BE49-F238E27FC236}">
              <a16:creationId xmlns:a16="http://schemas.microsoft.com/office/drawing/2014/main" id="{9DE08540-EA89-4BFA-8EB4-2A1F89B5A882}"/>
            </a:ext>
          </a:extLst>
        </cdr:cNvPr>
        <cdr:cNvSpPr txBox="1"/>
      </cdr:nvSpPr>
      <cdr:spPr>
        <a:xfrm xmlns:a="http://schemas.openxmlformats.org/drawingml/2006/main">
          <a:off x="7877175" y="5038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254EB66-6531-42A9-A860-DFB46A55CD4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Rsps)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0.56893</cdr:x>
      <cdr:y>0.71563</cdr:y>
    </cdr:from>
    <cdr:to>
      <cdr:x>0.625</cdr:x>
      <cdr:y>0.74798</cdr:y>
    </cdr:to>
    <cdr:sp macro="" textlink="'Q1 Response Data'!$R$57">
      <cdr:nvSpPr>
        <cdr:cNvPr id="87" name="TextBox 86">
          <a:extLst xmlns:a="http://schemas.openxmlformats.org/drawingml/2006/main">
            <a:ext uri="{FF2B5EF4-FFF2-40B4-BE49-F238E27FC236}">
              <a16:creationId xmlns:a16="http://schemas.microsoft.com/office/drawing/2014/main" id="{D77899C8-596A-4C6A-ABB5-800AB589337F}"/>
            </a:ext>
          </a:extLst>
        </cdr:cNvPr>
        <cdr:cNvSpPr txBox="1"/>
      </cdr:nvSpPr>
      <cdr:spPr>
        <a:xfrm xmlns:a="http://schemas.openxmlformats.org/drawingml/2006/main">
          <a:off x="9277350" y="50577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652A340-9F97-4D87-85B8-89F56CE5EFAD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0.61507</cdr:x>
      <cdr:y>0.71429</cdr:y>
    </cdr:from>
    <cdr:to>
      <cdr:x>0.67114</cdr:x>
      <cdr:y>0.74663</cdr:y>
    </cdr:to>
    <cdr:sp macro="" textlink="'Q1 Response Data'!$R$56">
      <cdr:nvSpPr>
        <cdr:cNvPr id="88" name="TextBox 87">
          <a:extLst xmlns:a="http://schemas.openxmlformats.org/drawingml/2006/main">
            <a:ext uri="{FF2B5EF4-FFF2-40B4-BE49-F238E27FC236}">
              <a16:creationId xmlns:a16="http://schemas.microsoft.com/office/drawing/2014/main" id="{997F4FBA-D5D2-48CE-8F6E-A728C4E84E54}"/>
            </a:ext>
          </a:extLst>
        </cdr:cNvPr>
        <cdr:cNvSpPr txBox="1"/>
      </cdr:nvSpPr>
      <cdr:spPr>
        <a:xfrm xmlns:a="http://schemas.openxmlformats.org/drawingml/2006/main">
          <a:off x="10029825" y="504824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CDD9F90-9A81-4C14-93DA-C1743FCFB7A8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0.6618</cdr:x>
      <cdr:y>0.71563</cdr:y>
    </cdr:from>
    <cdr:to>
      <cdr:x>0.71787</cdr:x>
      <cdr:y>0.74798</cdr:y>
    </cdr:to>
    <cdr:sp macro="" textlink="'Q1 Response Data'!$R$55">
      <cdr:nvSpPr>
        <cdr:cNvPr id="89" name="TextBox 88">
          <a:extLst xmlns:a="http://schemas.openxmlformats.org/drawingml/2006/main">
            <a:ext uri="{FF2B5EF4-FFF2-40B4-BE49-F238E27FC236}">
              <a16:creationId xmlns:a16="http://schemas.microsoft.com/office/drawing/2014/main" id="{F0676BBF-D090-4B4B-A005-485637E3AFB7}"/>
            </a:ext>
          </a:extLst>
        </cdr:cNvPr>
        <cdr:cNvSpPr txBox="1"/>
      </cdr:nvSpPr>
      <cdr:spPr>
        <a:xfrm xmlns:a="http://schemas.openxmlformats.org/drawingml/2006/main">
          <a:off x="10791825" y="505777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266DE700-FF3C-422C-BBF5-4A1805F54164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0.70736</cdr:x>
      <cdr:y>0.71698</cdr:y>
    </cdr:from>
    <cdr:to>
      <cdr:x>0.76343</cdr:x>
      <cdr:y>0.75202</cdr:y>
    </cdr:to>
    <cdr:sp macro="" textlink="'Q1 Response Data'!$R$52">
      <cdr:nvSpPr>
        <cdr:cNvPr id="90" name="TextBox 89">
          <a:extLst xmlns:a="http://schemas.openxmlformats.org/drawingml/2006/main">
            <a:ext uri="{FF2B5EF4-FFF2-40B4-BE49-F238E27FC236}">
              <a16:creationId xmlns:a16="http://schemas.microsoft.com/office/drawing/2014/main" id="{6D251AD1-884D-4C73-9A3C-8B537E5E1434}"/>
            </a:ext>
          </a:extLst>
        </cdr:cNvPr>
        <cdr:cNvSpPr txBox="1"/>
      </cdr:nvSpPr>
      <cdr:spPr>
        <a:xfrm xmlns:a="http://schemas.openxmlformats.org/drawingml/2006/main">
          <a:off x="11534775" y="506729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DF44AE6-9125-4246-AAE5-E330E8685A5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0.7535</cdr:x>
      <cdr:y>0.71698</cdr:y>
    </cdr:from>
    <cdr:to>
      <cdr:x>0.80958</cdr:x>
      <cdr:y>0.75067</cdr:y>
    </cdr:to>
    <cdr:sp macro="" textlink="'Q1 Response Data'!$R$49">
      <cdr:nvSpPr>
        <cdr:cNvPr id="91" name="TextBox 90">
          <a:extLst xmlns:a="http://schemas.openxmlformats.org/drawingml/2006/main">
            <a:ext uri="{FF2B5EF4-FFF2-40B4-BE49-F238E27FC236}">
              <a16:creationId xmlns:a16="http://schemas.microsoft.com/office/drawing/2014/main" id="{DA26B9F6-ADDD-4A20-8FD6-32C8BF142CFE}"/>
            </a:ext>
          </a:extLst>
        </cdr:cNvPr>
        <cdr:cNvSpPr txBox="1"/>
      </cdr:nvSpPr>
      <cdr:spPr>
        <a:xfrm xmlns:a="http://schemas.openxmlformats.org/drawingml/2006/main">
          <a:off x="12287250" y="506729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4BE96BF-E187-4391-AEC9-D2BE6DB229EE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(2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0.80082</cdr:x>
      <cdr:y>0.71294</cdr:y>
    </cdr:from>
    <cdr:to>
      <cdr:x>0.85689</cdr:x>
      <cdr:y>0.74663</cdr:y>
    </cdr:to>
    <cdr:sp macro="" textlink="'Q1 Response Data'!$R$48">
      <cdr:nvSpPr>
        <cdr:cNvPr id="92" name="TextBox 91">
          <a:extLst xmlns:a="http://schemas.openxmlformats.org/drawingml/2006/main">
            <a:ext uri="{FF2B5EF4-FFF2-40B4-BE49-F238E27FC236}">
              <a16:creationId xmlns:a16="http://schemas.microsoft.com/office/drawing/2014/main" id="{A63BFD52-FEE1-4489-92CC-357FD1C2A8B8}"/>
            </a:ext>
          </a:extLst>
        </cdr:cNvPr>
        <cdr:cNvSpPr txBox="1"/>
      </cdr:nvSpPr>
      <cdr:spPr>
        <a:xfrm xmlns:a="http://schemas.openxmlformats.org/drawingml/2006/main">
          <a:off x="13058775" y="503872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BC64FFC6-845C-45F2-9523-30C554A36A95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0.84696</cdr:x>
      <cdr:y>0.71294</cdr:y>
    </cdr:from>
    <cdr:to>
      <cdr:x>0.90304</cdr:x>
      <cdr:y>0.74124</cdr:y>
    </cdr:to>
    <cdr:sp macro="" textlink="'Q1 Response Data'!$R$47">
      <cdr:nvSpPr>
        <cdr:cNvPr id="93" name="TextBox 92">
          <a:extLst xmlns:a="http://schemas.openxmlformats.org/drawingml/2006/main">
            <a:ext uri="{FF2B5EF4-FFF2-40B4-BE49-F238E27FC236}">
              <a16:creationId xmlns:a16="http://schemas.microsoft.com/office/drawing/2014/main" id="{956DA34F-6980-4835-B7D7-1F277F89F4BC}"/>
            </a:ext>
          </a:extLst>
        </cdr:cNvPr>
        <cdr:cNvSpPr txBox="1"/>
      </cdr:nvSpPr>
      <cdr:spPr>
        <a:xfrm xmlns:a="http://schemas.openxmlformats.org/drawingml/2006/main">
          <a:off x="13811250" y="5038720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16A253E-D2B5-43D8-8BE1-C78603900E2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(3 Responses)</a:t>
          </a:fld>
          <a:endParaRPr lang="en-US" sz="900">
            <a:solidFill>
              <a:schemeClr val="bg1"/>
            </a:solidFill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17</xdr:col>
      <xdr:colOff>85725</xdr:colOff>
      <xdr:row>66</xdr:row>
      <xdr:rowOff>80964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9F8DD4-5FEF-4B0A-BC1E-23117A7C8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1</xdr:rowOff>
    </xdr:from>
    <xdr:to>
      <xdr:col>16</xdr:col>
      <xdr:colOff>285749</xdr:colOff>
      <xdr:row>35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264AC4-6FED-452C-B643-AB220B4F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69</xdr:row>
      <xdr:rowOff>0</xdr:rowOff>
    </xdr:from>
    <xdr:to>
      <xdr:col>22</xdr:col>
      <xdr:colOff>1</xdr:colOff>
      <xdr:row>102</xdr:row>
      <xdr:rowOff>119064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35D4852-1689-4CA4-B379-5045366BF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105</xdr:row>
      <xdr:rowOff>0</xdr:rowOff>
    </xdr:from>
    <xdr:to>
      <xdr:col>22</xdr:col>
      <xdr:colOff>594360</xdr:colOff>
      <xdr:row>140</xdr:row>
      <xdr:rowOff>147639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614D0DE-EDB3-4E7A-89F7-99877A517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143</xdr:row>
      <xdr:rowOff>0</xdr:rowOff>
    </xdr:from>
    <xdr:to>
      <xdr:col>22</xdr:col>
      <xdr:colOff>594360</xdr:colOff>
      <xdr:row>178</xdr:row>
      <xdr:rowOff>144780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26803CE-2684-4518-8B94-F6BA048E4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0</xdr:colOff>
      <xdr:row>181</xdr:row>
      <xdr:rowOff>0</xdr:rowOff>
    </xdr:from>
    <xdr:to>
      <xdr:col>25</xdr:col>
      <xdr:colOff>228600</xdr:colOff>
      <xdr:row>216</xdr:row>
      <xdr:rowOff>33339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E364C8C-F863-4846-90DD-60A8D5A16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0</xdr:colOff>
      <xdr:row>218</xdr:row>
      <xdr:rowOff>0</xdr:rowOff>
    </xdr:from>
    <xdr:to>
      <xdr:col>25</xdr:col>
      <xdr:colOff>228600</xdr:colOff>
      <xdr:row>253</xdr:row>
      <xdr:rowOff>35052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4266B58-7C38-4F25-8119-5F2696C47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0.06169</cdr:x>
      <cdr:y>0.34149</cdr:y>
    </cdr:from>
    <cdr:to>
      <cdr:x>0.09477</cdr:x>
      <cdr:y>0.73866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FB5576-661A-4CAD-A1B6-9906AA2635E2}"/>
            </a:ext>
          </a:extLst>
        </cdr:cNvPr>
        <cdr:cNvSpPr txBox="1"/>
      </cdr:nvSpPr>
      <cdr:spPr>
        <a:xfrm xmlns:a="http://schemas.openxmlformats.org/drawingml/2006/main" rot="18244144">
          <a:off x="-305470" y="3459105"/>
          <a:ext cx="2706769" cy="44313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Organizations must demonstrate understanding of measures geared to prevent burnout.</a:t>
          </a:r>
        </a:p>
      </cdr:txBody>
    </cdr:sp>
  </cdr:relSizeAnchor>
  <cdr:relSizeAnchor xmlns:cdr="http://schemas.openxmlformats.org/drawingml/2006/chartDrawing">
    <cdr:from>
      <cdr:x>0.12605</cdr:x>
      <cdr:y>0.33139</cdr:y>
    </cdr:from>
    <cdr:to>
      <cdr:x>0.16966</cdr:x>
      <cdr:y>0.78507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EEFD491-0472-4720-B1FD-71B9E67ACB66}"/>
            </a:ext>
          </a:extLst>
        </cdr:cNvPr>
        <cdr:cNvSpPr txBox="1"/>
      </cdr:nvSpPr>
      <cdr:spPr>
        <a:xfrm xmlns:a="http://schemas.openxmlformats.org/drawingml/2006/main" rot="18244144">
          <a:off x="434714" y="3512341"/>
          <a:ext cx="3091892" cy="5841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be focused on the future and promote practices to address lack of clear expectations, dysfunctional dynamics, and lack of social support.</a:t>
          </a:r>
        </a:p>
      </cdr:txBody>
    </cdr:sp>
  </cdr:relSizeAnchor>
  <cdr:relSizeAnchor xmlns:cdr="http://schemas.openxmlformats.org/drawingml/2006/chartDrawing">
    <cdr:from>
      <cdr:x>0.23585</cdr:x>
      <cdr:y>0.33317</cdr:y>
    </cdr:from>
    <cdr:to>
      <cdr:x>0.28157</cdr:x>
      <cdr:y>0.66008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ED4F610-1F0E-4B29-AB91-D391A9E13902}"/>
            </a:ext>
          </a:extLst>
        </cdr:cNvPr>
        <cdr:cNvSpPr txBox="1"/>
      </cdr:nvSpPr>
      <cdr:spPr>
        <a:xfrm xmlns:a="http://schemas.openxmlformats.org/drawingml/2006/main" rot="18244144">
          <a:off x="2351700" y="3078362"/>
          <a:ext cx="2227937" cy="61246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be willing to give employees a great start, control over their time, and an upward career path.</a:t>
          </a:r>
        </a:p>
      </cdr:txBody>
    </cdr:sp>
  </cdr:relSizeAnchor>
  <cdr:relSizeAnchor xmlns:cdr="http://schemas.openxmlformats.org/drawingml/2006/chartDrawing">
    <cdr:from>
      <cdr:x>0.31176</cdr:x>
      <cdr:y>0.35034</cdr:y>
    </cdr:from>
    <cdr:to>
      <cdr:x>0.35607</cdr:x>
      <cdr:y>0.68194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B5BB240-B315-4DCB-92B7-B2B2B2E73084}"/>
            </a:ext>
          </a:extLst>
        </cdr:cNvPr>
        <cdr:cNvSpPr txBox="1"/>
      </cdr:nvSpPr>
      <cdr:spPr>
        <a:xfrm xmlns:a="http://schemas.openxmlformats.org/drawingml/2006/main" rot="18244144">
          <a:off x="3343162" y="3220803"/>
          <a:ext cx="2259900" cy="5935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establish a transparent work culture and continuously motivate and support employees.</a:t>
          </a:r>
        </a:p>
      </cdr:txBody>
    </cdr:sp>
  </cdr:relSizeAnchor>
  <cdr:relSizeAnchor xmlns:cdr="http://schemas.openxmlformats.org/drawingml/2006/chartDrawing">
    <cdr:from>
      <cdr:x>0.37945</cdr:x>
      <cdr:y>0.33791</cdr:y>
    </cdr:from>
    <cdr:to>
      <cdr:x>0.42563</cdr:x>
      <cdr:y>0.787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6130CD8-2441-4F66-896D-FF5DC3B69666}"/>
            </a:ext>
          </a:extLst>
        </cdr:cNvPr>
        <cdr:cNvSpPr txBox="1"/>
      </cdr:nvSpPr>
      <cdr:spPr>
        <a:xfrm xmlns:a="http://schemas.openxmlformats.org/drawingml/2006/main" rot="18244144">
          <a:off x="3862105" y="3523921"/>
          <a:ext cx="3060610" cy="6186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be focused on the future and promote practices to address lack of clear expectations, dysfunctional dynamics, and lack of social support.</a:t>
          </a:r>
        </a:p>
      </cdr:txBody>
    </cdr:sp>
  </cdr:relSizeAnchor>
  <cdr:relSizeAnchor xmlns:cdr="http://schemas.openxmlformats.org/drawingml/2006/chartDrawing">
    <cdr:from>
      <cdr:x>0.46698</cdr:x>
      <cdr:y>0.33885</cdr:y>
    </cdr:from>
    <cdr:to>
      <cdr:x>0.51266</cdr:x>
      <cdr:y>0.74897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EE06F6-3884-4371-AFA3-C6B3907D63F6}"/>
            </a:ext>
          </a:extLst>
        </cdr:cNvPr>
        <cdr:cNvSpPr txBox="1"/>
      </cdr:nvSpPr>
      <cdr:spPr>
        <a:xfrm xmlns:a="http://schemas.openxmlformats.org/drawingml/2006/main" rot="18244144">
          <a:off x="5164096" y="3400884"/>
          <a:ext cx="2795025" cy="6119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make employees aware of objectives, goals, and expectations for a non-toxic, inclusionary, and supportive work environment.</a:t>
          </a:r>
        </a:p>
      </cdr:txBody>
    </cdr:sp>
  </cdr:relSizeAnchor>
  <cdr:relSizeAnchor xmlns:cdr="http://schemas.openxmlformats.org/drawingml/2006/chartDrawing">
    <cdr:from>
      <cdr:x>0.56439</cdr:x>
      <cdr:y>0.34285</cdr:y>
    </cdr:from>
    <cdr:to>
      <cdr:x>0.60806</cdr:x>
      <cdr:y>0.72003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A157D9C5-89AF-4158-8BA0-9B9062150557}"/>
            </a:ext>
          </a:extLst>
        </cdr:cNvPr>
        <cdr:cNvSpPr txBox="1"/>
      </cdr:nvSpPr>
      <cdr:spPr>
        <a:xfrm xmlns:a="http://schemas.openxmlformats.org/drawingml/2006/main" rot="18244144">
          <a:off x="6567779" y="3329362"/>
          <a:ext cx="2570535" cy="58500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give employees control over their lives and provide a work experience that feels transparent, authentic, and fair.</a:t>
          </a:r>
        </a:p>
      </cdr:txBody>
    </cdr:sp>
  </cdr:relSizeAnchor>
  <cdr:relSizeAnchor xmlns:cdr="http://schemas.openxmlformats.org/drawingml/2006/chartDrawing">
    <cdr:from>
      <cdr:x>0.64865</cdr:x>
      <cdr:y>0.33192</cdr:y>
    </cdr:from>
    <cdr:to>
      <cdr:x>0.69351</cdr:x>
      <cdr:y>0.71786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EE5593B5-E720-41D4-A4B8-CF301A3661A0}"/>
            </a:ext>
          </a:extLst>
        </cdr:cNvPr>
        <cdr:cNvSpPr txBox="1"/>
      </cdr:nvSpPr>
      <cdr:spPr>
        <a:xfrm xmlns:a="http://schemas.openxmlformats.org/drawingml/2006/main" rot="18244144">
          <a:off x="7674643" y="3276752"/>
          <a:ext cx="2630235" cy="6009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have regular dialogue and explain their approach to salary benchmarking, pay equity, and career advancement.</a:t>
          </a:r>
        </a:p>
      </cdr:txBody>
    </cdr:sp>
  </cdr:relSizeAnchor>
  <cdr:relSizeAnchor xmlns:cdr="http://schemas.openxmlformats.org/drawingml/2006/chartDrawing">
    <cdr:from>
      <cdr:x>0.82336</cdr:x>
      <cdr:y>0.63918</cdr:y>
    </cdr:from>
    <cdr:to>
      <cdr:x>0.99382</cdr:x>
      <cdr:y>0.87361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6085B4C-8858-4388-B947-5A71B6D6CED2}"/>
            </a:ext>
          </a:extLst>
        </cdr:cNvPr>
        <cdr:cNvSpPr txBox="1"/>
      </cdr:nvSpPr>
      <cdr:spPr>
        <a:xfrm xmlns:a="http://schemas.openxmlformats.org/drawingml/2006/main">
          <a:off x="11010901" y="4356100"/>
          <a:ext cx="2279573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this session were between 0.0 (Neither Agree nor Disagree) and 3.0 (Strongly Agree).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in this section of the survey.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0.81481</cdr:x>
      <cdr:y>0.08013</cdr:y>
    </cdr:from>
    <cdr:to>
      <cdr:x>0.97483</cdr:x>
      <cdr:y>0.13068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B0ACEF1-7943-4BEB-BD88-2CF4A12ED0EF}"/>
            </a:ext>
          </a:extLst>
        </cdr:cNvPr>
        <cdr:cNvSpPr txBox="1"/>
      </cdr:nvSpPr>
      <cdr:spPr>
        <a:xfrm xmlns:a="http://schemas.openxmlformats.org/drawingml/2006/main">
          <a:off x="10896601" y="546100"/>
          <a:ext cx="2139872" cy="344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 Response Average*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0.83547</cdr:x>
      <cdr:y>0.14745</cdr:y>
    </cdr:from>
    <cdr:to>
      <cdr:x>0.88604</cdr:x>
      <cdr:y>0.24528</cdr:y>
    </cdr:to>
    <cdr:sp macro="" textlink="">
      <cdr:nvSpPr>
        <cdr:cNvPr id="13" name="Oval 12">
          <a:extLst xmlns:a="http://schemas.openxmlformats.org/drawingml/2006/main">
            <a:ext uri="{FF2B5EF4-FFF2-40B4-BE49-F238E27FC236}">
              <a16:creationId xmlns:a16="http://schemas.microsoft.com/office/drawing/2014/main" id="{D40BB8EC-ABCD-4323-80B1-0B550A83FE7E}"/>
            </a:ext>
          </a:extLst>
        </cdr:cNvPr>
        <cdr:cNvSpPr/>
      </cdr:nvSpPr>
      <cdr:spPr>
        <a:xfrm xmlns:a="http://schemas.openxmlformats.org/drawingml/2006/main">
          <a:off x="11172826" y="1004889"/>
          <a:ext cx="676275" cy="6667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1.0</a:t>
          </a:r>
        </a:p>
      </cdr:txBody>
    </cdr:sp>
  </cdr:relSizeAnchor>
  <cdr:relSizeAnchor xmlns:cdr="http://schemas.openxmlformats.org/drawingml/2006/chartDrawing">
    <cdr:from>
      <cdr:x>0.82621</cdr:x>
      <cdr:y>0.28022</cdr:y>
    </cdr:from>
    <cdr:to>
      <cdr:x>0.89815</cdr:x>
      <cdr:y>0.41719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19FD5ACA-FCFA-4BFE-B881-60BA79045280}"/>
            </a:ext>
          </a:extLst>
        </cdr:cNvPr>
        <cdr:cNvSpPr/>
      </cdr:nvSpPr>
      <cdr:spPr>
        <a:xfrm xmlns:a="http://schemas.openxmlformats.org/drawingml/2006/main">
          <a:off x="11049000" y="1909765"/>
          <a:ext cx="962025" cy="9334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</a:rPr>
            <a:t>2.0</a:t>
          </a:r>
        </a:p>
      </cdr:txBody>
    </cdr:sp>
  </cdr:relSizeAnchor>
  <cdr:relSizeAnchor xmlns:cdr="http://schemas.openxmlformats.org/drawingml/2006/chartDrawing">
    <cdr:from>
      <cdr:x>0.82051</cdr:x>
      <cdr:y>0.45213</cdr:y>
    </cdr:from>
    <cdr:to>
      <cdr:x>0.90812</cdr:x>
      <cdr:y>0.62124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45C222FC-A5E2-46E4-80A2-F48FF60B1561}"/>
            </a:ext>
          </a:extLst>
        </cdr:cNvPr>
        <cdr:cNvSpPr/>
      </cdr:nvSpPr>
      <cdr:spPr>
        <a:xfrm xmlns:a="http://schemas.openxmlformats.org/drawingml/2006/main">
          <a:off x="10972800" y="3081338"/>
          <a:ext cx="1171575" cy="11525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3.0</a:t>
          </a:r>
        </a:p>
      </cdr:txBody>
    </cdr:sp>
  </cdr:relSizeAnchor>
  <cdr:relSizeAnchor xmlns:cdr="http://schemas.openxmlformats.org/drawingml/2006/chartDrawing">
    <cdr:from>
      <cdr:x>0.89055</cdr:x>
      <cdr:y>0.1556</cdr:y>
    </cdr:from>
    <cdr:to>
      <cdr:x>0.96439</cdr:x>
      <cdr:y>0.2355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5B7DB2F0-A240-4E87-8818-F24B63F93C4D}"/>
            </a:ext>
          </a:extLst>
        </cdr:cNvPr>
        <cdr:cNvSpPr txBox="1"/>
      </cdr:nvSpPr>
      <cdr:spPr>
        <a:xfrm xmlns:a="http://schemas.openxmlformats.org/drawingml/2006/main">
          <a:off x="11909425" y="1060450"/>
          <a:ext cx="987426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0.90408</cdr:x>
      <cdr:y>0.32192</cdr:y>
    </cdr:from>
    <cdr:to>
      <cdr:x>0.95442</cdr:x>
      <cdr:y>0.36688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FB390C05-46EF-4A1C-853B-8E523B9575AD}"/>
            </a:ext>
          </a:extLst>
        </cdr:cNvPr>
        <cdr:cNvSpPr txBox="1"/>
      </cdr:nvSpPr>
      <cdr:spPr>
        <a:xfrm xmlns:a="http://schemas.openxmlformats.org/drawingml/2006/main">
          <a:off x="12090400" y="2193925"/>
          <a:ext cx="673101" cy="306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0.91121</cdr:x>
      <cdr:y>0.49522</cdr:y>
    </cdr:from>
    <cdr:to>
      <cdr:x>0.97365</cdr:x>
      <cdr:y>0.57512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4C29E8C0-4B2B-4E92-8C6C-D95315694CE0}"/>
            </a:ext>
          </a:extLst>
        </cdr:cNvPr>
        <cdr:cNvSpPr txBox="1"/>
      </cdr:nvSpPr>
      <cdr:spPr>
        <a:xfrm xmlns:a="http://schemas.openxmlformats.org/drawingml/2006/main">
          <a:off x="12185650" y="3375025"/>
          <a:ext cx="835026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0.82505</cdr:x>
      <cdr:y>0.66322</cdr:y>
    </cdr:from>
    <cdr:to>
      <cdr:x>0.99551</cdr:x>
      <cdr:y>0.89774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2ADC8F-CAA8-4231-BCB9-C52F545EA274}"/>
            </a:ext>
          </a:extLst>
        </cdr:cNvPr>
        <cdr:cNvSpPr txBox="1"/>
      </cdr:nvSpPr>
      <cdr:spPr>
        <a:xfrm xmlns:a="http://schemas.openxmlformats.org/drawingml/2006/main">
          <a:off x="11052370" y="4518025"/>
          <a:ext cx="2283470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this session were between 0.0 (Neither Agree nor Disagree) and 3.0 (Strongly Agree).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0.81651</cdr:x>
      <cdr:y>0.10393</cdr:y>
    </cdr:from>
    <cdr:to>
      <cdr:x>0.97652</cdr:x>
      <cdr:y>0.1545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33D5934-A912-406E-8E8B-4F324C9EB64C}"/>
            </a:ext>
          </a:extLst>
        </cdr:cNvPr>
        <cdr:cNvSpPr txBox="1"/>
      </cdr:nvSpPr>
      <cdr:spPr>
        <a:xfrm xmlns:a="http://schemas.openxmlformats.org/drawingml/2006/main">
          <a:off x="10937875" y="708025"/>
          <a:ext cx="2143530" cy="344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 Response Average*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0.83716</cdr:x>
      <cdr:y>0.17128</cdr:y>
    </cdr:from>
    <cdr:to>
      <cdr:x>0.88773</cdr:x>
      <cdr:y>0.26916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0A7BF8CB-AA3B-4795-A622-45B2644809C5}"/>
            </a:ext>
          </a:extLst>
        </cdr:cNvPr>
        <cdr:cNvSpPr/>
      </cdr:nvSpPr>
      <cdr:spPr>
        <a:xfrm xmlns:a="http://schemas.openxmlformats.org/drawingml/2006/main">
          <a:off x="11214572" y="1166814"/>
          <a:ext cx="677431" cy="6667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1.0</a:t>
          </a:r>
        </a:p>
      </cdr:txBody>
    </cdr:sp>
  </cdr:relSizeAnchor>
  <cdr:relSizeAnchor xmlns:cdr="http://schemas.openxmlformats.org/drawingml/2006/chartDrawing">
    <cdr:from>
      <cdr:x>0.8279</cdr:x>
      <cdr:y>0.30411</cdr:y>
    </cdr:from>
    <cdr:to>
      <cdr:x>0.89984</cdr:x>
      <cdr:y>0.44114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58C76596-0B47-4146-AADD-6576349C235A}"/>
            </a:ext>
          </a:extLst>
        </cdr:cNvPr>
        <cdr:cNvSpPr/>
      </cdr:nvSpPr>
      <cdr:spPr>
        <a:xfrm xmlns:a="http://schemas.openxmlformats.org/drawingml/2006/main">
          <a:off x="11090534" y="2071690"/>
          <a:ext cx="963670" cy="9334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</a:rPr>
            <a:t>2.0</a:t>
          </a:r>
        </a:p>
      </cdr:txBody>
    </cdr:sp>
  </cdr:relSizeAnchor>
  <cdr:relSizeAnchor xmlns:cdr="http://schemas.openxmlformats.org/drawingml/2006/chartDrawing">
    <cdr:from>
      <cdr:x>0.8222</cdr:x>
      <cdr:y>0.47609</cdr:y>
    </cdr:from>
    <cdr:to>
      <cdr:x>0.90981</cdr:x>
      <cdr:y>0.64527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EDAEF03B-C1C8-4E5E-99DB-8F6734A290EB}"/>
            </a:ext>
          </a:extLst>
        </cdr:cNvPr>
        <cdr:cNvSpPr/>
      </cdr:nvSpPr>
      <cdr:spPr>
        <a:xfrm xmlns:a="http://schemas.openxmlformats.org/drawingml/2006/main">
          <a:off x="11014204" y="3243263"/>
          <a:ext cx="1173578" cy="11525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3.0</a:t>
          </a:r>
        </a:p>
      </cdr:txBody>
    </cdr:sp>
  </cdr:relSizeAnchor>
  <cdr:relSizeAnchor xmlns:cdr="http://schemas.openxmlformats.org/drawingml/2006/chartDrawing">
    <cdr:from>
      <cdr:x>0.89224</cdr:x>
      <cdr:y>0.17944</cdr:y>
    </cdr:from>
    <cdr:to>
      <cdr:x>0.96608</cdr:x>
      <cdr:y>0.25937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2725420-7A3A-4E2C-A2F0-ADBA98D90203}"/>
            </a:ext>
          </a:extLst>
        </cdr:cNvPr>
        <cdr:cNvSpPr txBox="1"/>
      </cdr:nvSpPr>
      <cdr:spPr>
        <a:xfrm xmlns:a="http://schemas.openxmlformats.org/drawingml/2006/main">
          <a:off x="11952430" y="1222375"/>
          <a:ext cx="989114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0.90577</cdr:x>
      <cdr:y>0.34582</cdr:y>
    </cdr:from>
    <cdr:to>
      <cdr:x>0.95611</cdr:x>
      <cdr:y>0.3908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30A8430-0023-4413-839F-55D050DEEA3E}"/>
            </a:ext>
          </a:extLst>
        </cdr:cNvPr>
        <cdr:cNvSpPr txBox="1"/>
      </cdr:nvSpPr>
      <cdr:spPr>
        <a:xfrm xmlns:a="http://schemas.openxmlformats.org/drawingml/2006/main">
          <a:off x="12133714" y="2355850"/>
          <a:ext cx="674252" cy="306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0.9129</cdr:x>
      <cdr:y>0.5192</cdr:y>
    </cdr:from>
    <cdr:to>
      <cdr:x>0.97534</cdr:x>
      <cdr:y>0.59913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ADE3A06-926A-4B4C-B825-161EA37FB679}"/>
            </a:ext>
          </a:extLst>
        </cdr:cNvPr>
        <cdr:cNvSpPr txBox="1"/>
      </cdr:nvSpPr>
      <cdr:spPr>
        <a:xfrm xmlns:a="http://schemas.openxmlformats.org/drawingml/2006/main">
          <a:off x="12229127" y="3536950"/>
          <a:ext cx="836454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0.06372</cdr:x>
      <cdr:y>0.31818</cdr:y>
    </cdr:from>
    <cdr:to>
      <cdr:x>0.09653</cdr:x>
      <cdr:y>0.53731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DA59B2D5-56D4-4163-B470-81DED4D16DA3}"/>
            </a:ext>
          </a:extLst>
        </cdr:cNvPr>
        <cdr:cNvSpPr txBox="1"/>
      </cdr:nvSpPr>
      <cdr:spPr>
        <a:xfrm xmlns:a="http://schemas.openxmlformats.org/drawingml/2006/main" rot="18244144">
          <a:off x="326914" y="2694173"/>
          <a:ext cx="149276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The quality of future recruiting efforts matter.</a:t>
          </a:r>
        </a:p>
      </cdr:txBody>
    </cdr:sp>
  </cdr:relSizeAnchor>
  <cdr:relSizeAnchor xmlns:cdr="http://schemas.openxmlformats.org/drawingml/2006/chartDrawing">
    <cdr:from>
      <cdr:x>0.11282</cdr:x>
      <cdr:y>0.36302</cdr:y>
    </cdr:from>
    <cdr:to>
      <cdr:x>0.14563</cdr:x>
      <cdr:y>0.74022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2CDC5508-7A59-4592-8D91-B3E465EC09AE}"/>
            </a:ext>
          </a:extLst>
        </cdr:cNvPr>
        <cdr:cNvSpPr txBox="1"/>
      </cdr:nvSpPr>
      <cdr:spPr>
        <a:xfrm xmlns:a="http://schemas.openxmlformats.org/drawingml/2006/main" rot="18244144">
          <a:off x="446275" y="3538026"/>
          <a:ext cx="2569584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Formal mentoring programs and professional advancement should be prioritized.</a:t>
          </a:r>
        </a:p>
      </cdr:txBody>
    </cdr:sp>
  </cdr:relSizeAnchor>
  <cdr:relSizeAnchor xmlns:cdr="http://schemas.openxmlformats.org/drawingml/2006/chartDrawing">
    <cdr:from>
      <cdr:x>0.17382</cdr:x>
      <cdr:y>0.35957</cdr:y>
    </cdr:from>
    <cdr:to>
      <cdr:x>0.20663</cdr:x>
      <cdr:y>0.821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C39D82F-1D74-408B-9C2C-177290E46845}"/>
            </a:ext>
          </a:extLst>
        </cdr:cNvPr>
        <cdr:cNvSpPr txBox="1"/>
      </cdr:nvSpPr>
      <cdr:spPr>
        <a:xfrm xmlns:a="http://schemas.openxmlformats.org/drawingml/2006/main" rot="18244144">
          <a:off x="976522" y="3801430"/>
          <a:ext cx="314341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Structural inequality and lack of representation of BIPOC individuals at leadership levels continue to be issues.</a:t>
          </a:r>
        </a:p>
      </cdr:txBody>
    </cdr:sp>
  </cdr:relSizeAnchor>
  <cdr:relSizeAnchor xmlns:cdr="http://schemas.openxmlformats.org/drawingml/2006/chartDrawing">
    <cdr:from>
      <cdr:x>0.26663</cdr:x>
      <cdr:y>0.32132</cdr:y>
    </cdr:from>
    <cdr:to>
      <cdr:x>0.29944</cdr:x>
      <cdr:y>0.64471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4C4A73D-F8BB-4E92-A305-BF91D30841CF}"/>
            </a:ext>
          </a:extLst>
        </cdr:cNvPr>
        <cdr:cNvSpPr txBox="1"/>
      </cdr:nvSpPr>
      <cdr:spPr>
        <a:xfrm xmlns:a="http://schemas.openxmlformats.org/drawingml/2006/main" rot="18244144">
          <a:off x="2689982" y="3070664"/>
          <a:ext cx="2203035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Inclusion must be a priority in addition to diversity of the employees.</a:t>
          </a:r>
        </a:p>
      </cdr:txBody>
    </cdr:sp>
  </cdr:relSizeAnchor>
  <cdr:relSizeAnchor xmlns:cdr="http://schemas.openxmlformats.org/drawingml/2006/chartDrawing">
    <cdr:from>
      <cdr:x>0.3202</cdr:x>
      <cdr:y>0.27871</cdr:y>
    </cdr:from>
    <cdr:to>
      <cdr:x>0.35301</cdr:x>
      <cdr:y>0.74014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22E7A478-09B8-4DDE-9A75-EA9580B9EF90}"/>
            </a:ext>
          </a:extLst>
        </cdr:cNvPr>
        <cdr:cNvSpPr txBox="1"/>
      </cdr:nvSpPr>
      <cdr:spPr>
        <a:xfrm xmlns:a="http://schemas.openxmlformats.org/drawingml/2006/main" rot="18244144">
          <a:off x="2937474" y="3250603"/>
          <a:ext cx="314341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Contextual recruitment has redefined what it means to be talented without diluting the role of a lawyer.</a:t>
          </a:r>
        </a:p>
      </cdr:txBody>
    </cdr:sp>
  </cdr:relSizeAnchor>
  <cdr:relSizeAnchor xmlns:cdr="http://schemas.openxmlformats.org/drawingml/2006/chartDrawing">
    <cdr:from>
      <cdr:x>0.39555</cdr:x>
      <cdr:y>0.30233</cdr:y>
    </cdr:from>
    <cdr:to>
      <cdr:x>0.42836</cdr:x>
      <cdr:y>0.68403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A05B64C4-006F-4F60-8A60-8DAAEC62755E}"/>
            </a:ext>
          </a:extLst>
        </cdr:cNvPr>
        <cdr:cNvSpPr txBox="1"/>
      </cdr:nvSpPr>
      <cdr:spPr>
        <a:xfrm xmlns:a="http://schemas.openxmlformats.org/drawingml/2006/main" rot="18244144">
          <a:off x="4218427" y="3139942"/>
          <a:ext cx="2600269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could do more to prepare BIPOC students for careers in indigent defense.</a:t>
          </a:r>
        </a:p>
      </cdr:txBody>
    </cdr:sp>
  </cdr:relSizeAnchor>
  <cdr:relSizeAnchor xmlns:cdr="http://schemas.openxmlformats.org/drawingml/2006/chartDrawing">
    <cdr:from>
      <cdr:x>0.45352</cdr:x>
      <cdr:y>0.47749</cdr:y>
    </cdr:from>
    <cdr:to>
      <cdr:x>0.49743</cdr:x>
      <cdr:y>0.85033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993B5265-78F9-4BB7-83CE-DCCC6E876B89}"/>
            </a:ext>
          </a:extLst>
        </cdr:cNvPr>
        <cdr:cNvSpPr txBox="1"/>
      </cdr:nvSpPr>
      <cdr:spPr>
        <a:xfrm xmlns:a="http://schemas.openxmlformats.org/drawingml/2006/main" rot="18244144">
          <a:off x="5099479" y="4228584"/>
          <a:ext cx="2539922" cy="58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must create and maintain non-toxic, inclusionary, and supportive learning environments for BIPOC students. </a:t>
          </a:r>
        </a:p>
      </cdr:txBody>
    </cdr:sp>
  </cdr:relSizeAnchor>
  <cdr:relSizeAnchor xmlns:cdr="http://schemas.openxmlformats.org/drawingml/2006/chartDrawing">
    <cdr:from>
      <cdr:x>0.5273</cdr:x>
      <cdr:y>0.4949</cdr:y>
    </cdr:from>
    <cdr:to>
      <cdr:x>0.57122</cdr:x>
      <cdr:y>0.84145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8190C648-4B65-49D5-A6D5-B5FE7B6DFFE4}"/>
            </a:ext>
          </a:extLst>
        </cdr:cNvPr>
        <cdr:cNvSpPr txBox="1"/>
      </cdr:nvSpPr>
      <cdr:spPr>
        <a:xfrm xmlns:a="http://schemas.openxmlformats.org/drawingml/2006/main" rot="18244144">
          <a:off x="6177439" y="4257620"/>
          <a:ext cx="2360860" cy="58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A person’s learning environment informs (positively or negatively) how that person will navigate workplace challenges.</a:t>
          </a:r>
        </a:p>
      </cdr:txBody>
    </cdr:sp>
  </cdr:relSizeAnchor>
  <cdr:relSizeAnchor xmlns:cdr="http://schemas.openxmlformats.org/drawingml/2006/chartDrawing">
    <cdr:from>
      <cdr:x>0.64028</cdr:x>
      <cdr:y>0.30501</cdr:y>
    </cdr:from>
    <cdr:to>
      <cdr:x>0.67349</cdr:x>
      <cdr:y>0.62865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B3E50492-B4F2-4D1F-841B-02B335625F95}"/>
            </a:ext>
          </a:extLst>
        </cdr:cNvPr>
        <cdr:cNvSpPr txBox="1"/>
      </cdr:nvSpPr>
      <cdr:spPr>
        <a:xfrm xmlns:a="http://schemas.openxmlformats.org/drawingml/2006/main" rot="18244144">
          <a:off x="7697206" y="2957705"/>
          <a:ext cx="2204726" cy="44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could do more to improve their culture and environment.</a:t>
          </a:r>
        </a:p>
      </cdr:txBody>
    </cdr:sp>
  </cdr:relSizeAnchor>
  <cdr:relSizeAnchor xmlns:cdr="http://schemas.openxmlformats.org/drawingml/2006/chartDrawing">
    <cdr:from>
      <cdr:x>0.68141</cdr:x>
      <cdr:y>0.52479</cdr:y>
    </cdr:from>
    <cdr:to>
      <cdr:x>0.71463</cdr:x>
      <cdr:y>0.84844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55D20AE1-2F7D-4407-93D1-4CF5F75D7999}"/>
            </a:ext>
          </a:extLst>
        </cdr:cNvPr>
        <cdr:cNvSpPr txBox="1"/>
      </cdr:nvSpPr>
      <cdr:spPr>
        <a:xfrm xmlns:a="http://schemas.openxmlformats.org/drawingml/2006/main" rot="18244144">
          <a:off x="8248237" y="4454937"/>
          <a:ext cx="2204738" cy="44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Improvements can be made to the interviewing and onboarding process.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0.02308</cdr:x>
      <cdr:y>0.87775</cdr:y>
    </cdr:from>
    <cdr:to>
      <cdr:x>0.97628</cdr:x>
      <cdr:y>0.98294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153E5D13-1694-4572-8374-62EDA3A4BBB0}"/>
            </a:ext>
          </a:extLst>
        </cdr:cNvPr>
        <cdr:cNvSpPr/>
      </cdr:nvSpPr>
      <cdr:spPr>
        <a:xfrm xmlns:a="http://schemas.openxmlformats.org/drawingml/2006/main">
          <a:off x="342901" y="5881690"/>
          <a:ext cx="14163675" cy="70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0.7391</cdr:x>
      <cdr:y>0.90192</cdr:y>
    </cdr:from>
    <cdr:to>
      <cdr:x>0.96282</cdr:x>
      <cdr:y>0.96447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C11A960-187F-444C-9189-9A454A4E0977}"/>
            </a:ext>
          </a:extLst>
        </cdr:cNvPr>
        <cdr:cNvSpPr txBox="1"/>
      </cdr:nvSpPr>
      <cdr:spPr>
        <a:xfrm xmlns:a="http://schemas.openxmlformats.org/drawingml/2006/main">
          <a:off x="10982287" y="6043591"/>
          <a:ext cx="3324255" cy="419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0.11218</cdr:x>
      <cdr:y>0.88628</cdr:y>
    </cdr:from>
    <cdr:to>
      <cdr:x>0.51282</cdr:x>
      <cdr:y>0.97441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88F05451-4242-4600-BCAC-F02262735C74}"/>
            </a:ext>
          </a:extLst>
        </cdr:cNvPr>
        <cdr:cNvSpPr/>
      </cdr:nvSpPr>
      <cdr:spPr>
        <a:xfrm xmlns:a="http://schemas.openxmlformats.org/drawingml/2006/main">
          <a:off x="1666883" y="5938820"/>
          <a:ext cx="5953118" cy="5905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0.02757</cdr:x>
      <cdr:y>0.90192</cdr:y>
    </cdr:from>
    <cdr:to>
      <cdr:x>0.11218</cdr:x>
      <cdr:y>0.95025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5532F7F-5C13-4945-8007-E1111A444A06}"/>
            </a:ext>
          </a:extLst>
        </cdr:cNvPr>
        <cdr:cNvSpPr txBox="1"/>
      </cdr:nvSpPr>
      <cdr:spPr>
        <a:xfrm xmlns:a="http://schemas.openxmlformats.org/drawingml/2006/main">
          <a:off x="409647" y="6043590"/>
          <a:ext cx="125722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0.13334</cdr:x>
      <cdr:y>0.90761</cdr:y>
    </cdr:from>
    <cdr:to>
      <cdr:x>0.2109</cdr:x>
      <cdr:y>0.95167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8C536C3E-94A4-4893-8D11-FAD99A6C1BCD}"/>
            </a:ext>
          </a:extLst>
        </cdr:cNvPr>
        <cdr:cNvSpPr txBox="1"/>
      </cdr:nvSpPr>
      <cdr:spPr>
        <a:xfrm xmlns:a="http://schemas.openxmlformats.org/drawingml/2006/main">
          <a:off x="1981242" y="6081721"/>
          <a:ext cx="1152464" cy="295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0.22714</cdr:x>
      <cdr:y>0.90737</cdr:y>
    </cdr:from>
    <cdr:to>
      <cdr:x>0.27244</cdr:x>
      <cdr:y>0.95144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275E318-4001-49C8-A804-0F05EA1132E7}"/>
            </a:ext>
          </a:extLst>
        </cdr:cNvPr>
        <cdr:cNvSpPr txBox="1"/>
      </cdr:nvSpPr>
      <cdr:spPr>
        <a:xfrm xmlns:a="http://schemas.openxmlformats.org/drawingml/2006/main">
          <a:off x="3375001" y="6080113"/>
          <a:ext cx="673113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0.29252</cdr:x>
      <cdr:y>0.90594</cdr:y>
    </cdr:from>
    <cdr:to>
      <cdr:x>0.37884</cdr:x>
      <cdr:y>0.95001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76F7F28-7370-4C30-B61F-DF55E661A7C7}"/>
            </a:ext>
          </a:extLst>
        </cdr:cNvPr>
        <cdr:cNvSpPr txBox="1"/>
      </cdr:nvSpPr>
      <cdr:spPr>
        <a:xfrm xmlns:a="http://schemas.openxmlformats.org/drawingml/2006/main">
          <a:off x="4346574" y="6070588"/>
          <a:ext cx="1282629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0.39637</cdr:x>
      <cdr:y>0.90737</cdr:y>
    </cdr:from>
    <cdr:to>
      <cdr:x>0.5109</cdr:x>
      <cdr:y>0.95144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7EBC5A9-11CA-452E-BA00-83C8A5C0F603}"/>
            </a:ext>
          </a:extLst>
        </cdr:cNvPr>
        <cdr:cNvSpPr txBox="1"/>
      </cdr:nvSpPr>
      <cdr:spPr>
        <a:xfrm xmlns:a="http://schemas.openxmlformats.org/drawingml/2006/main">
          <a:off x="5889680" y="6080113"/>
          <a:ext cx="1701745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0.52906</cdr:x>
      <cdr:y>0.90737</cdr:y>
    </cdr:from>
    <cdr:to>
      <cdr:x>0.60577</cdr:x>
      <cdr:y>0.95144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35E609E-A2AC-4346-A222-B5AFCCE58862}"/>
            </a:ext>
          </a:extLst>
        </cdr:cNvPr>
        <cdr:cNvSpPr txBox="1"/>
      </cdr:nvSpPr>
      <cdr:spPr>
        <a:xfrm xmlns:a="http://schemas.openxmlformats.org/drawingml/2006/main">
          <a:off x="7861249" y="6080113"/>
          <a:ext cx="1139834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Agree</a:t>
          </a:r>
        </a:p>
      </cdr:txBody>
    </cdr:sp>
  </cdr:relSizeAnchor>
  <cdr:relSizeAnchor xmlns:cdr="http://schemas.openxmlformats.org/drawingml/2006/chartDrawing">
    <cdr:from>
      <cdr:x>0.61753</cdr:x>
      <cdr:y>0.90594</cdr:y>
    </cdr:from>
    <cdr:to>
      <cdr:x>0.65193</cdr:x>
      <cdr:y>0.95001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C2A62419-495E-4112-81E9-BC4459E47851}"/>
            </a:ext>
          </a:extLst>
        </cdr:cNvPr>
        <cdr:cNvSpPr txBox="1"/>
      </cdr:nvSpPr>
      <cdr:spPr>
        <a:xfrm xmlns:a="http://schemas.openxmlformats.org/drawingml/2006/main">
          <a:off x="9175821" y="6070588"/>
          <a:ext cx="511150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0.6656</cdr:x>
      <cdr:y>0.90594</cdr:y>
    </cdr:from>
    <cdr:to>
      <cdr:x>0.74231</cdr:x>
      <cdr:y>0.95001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C2A62419-495E-4112-81E9-BC4459E47851}"/>
            </a:ext>
          </a:extLst>
        </cdr:cNvPr>
        <cdr:cNvSpPr txBox="1"/>
      </cdr:nvSpPr>
      <cdr:spPr>
        <a:xfrm xmlns:a="http://schemas.openxmlformats.org/drawingml/2006/main">
          <a:off x="9890166" y="6070588"/>
          <a:ext cx="1139834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Agree</a:t>
          </a:r>
        </a:p>
      </cdr:txBody>
    </cdr:sp>
  </cdr:relSizeAnchor>
  <cdr:relSizeAnchor xmlns:cdr="http://schemas.openxmlformats.org/drawingml/2006/chartDrawing">
    <cdr:from>
      <cdr:x>0.11795</cdr:x>
      <cdr:y>0.91471</cdr:y>
    </cdr:from>
    <cdr:to>
      <cdr:x>0.13013</cdr:x>
      <cdr:y>0.94456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03FBA87B-81F8-4097-B1B5-87CA43745B5D}"/>
            </a:ext>
          </a:extLst>
        </cdr:cNvPr>
        <cdr:cNvSpPr/>
      </cdr:nvSpPr>
      <cdr:spPr>
        <a:xfrm xmlns:a="http://schemas.openxmlformats.org/drawingml/2006/main">
          <a:off x="1752601" y="6129339"/>
          <a:ext cx="18097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0.21175</cdr:x>
      <cdr:y>0.91448</cdr:y>
    </cdr:from>
    <cdr:to>
      <cdr:x>0.22393</cdr:x>
      <cdr:y>0.94433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3146439" y="6127773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0.2797</cdr:x>
      <cdr:y>0.91163</cdr:y>
    </cdr:from>
    <cdr:to>
      <cdr:x>0.29188</cdr:x>
      <cdr:y>0.94148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4156123" y="6108676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0.38226</cdr:x>
      <cdr:y>0.91448</cdr:y>
    </cdr:from>
    <cdr:to>
      <cdr:x>0.39444</cdr:x>
      <cdr:y>0.94433</cdr:y>
    </cdr:to>
    <cdr:sp macro="" textlink="">
      <cdr:nvSpPr>
        <cdr:cNvPr id="18" name="Oval 17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5680047" y="6127755"/>
          <a:ext cx="180983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0.52073</cdr:x>
      <cdr:y>0.91448</cdr:y>
    </cdr:from>
    <cdr:to>
      <cdr:x>0.53291</cdr:x>
      <cdr:y>0.94433</cdr:y>
    </cdr:to>
    <cdr:sp macro="" textlink="">
      <cdr:nvSpPr>
        <cdr:cNvPr id="19" name="Oval 18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7737519" y="6127755"/>
          <a:ext cx="180983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0.60727</cdr:x>
      <cdr:y>0.91448</cdr:y>
    </cdr:from>
    <cdr:to>
      <cdr:x>0.61945</cdr:x>
      <cdr:y>0.94433</cdr:y>
    </cdr:to>
    <cdr:sp macro="" textlink="">
      <cdr:nvSpPr>
        <cdr:cNvPr id="20" name="Oval 19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9023353" y="6127755"/>
          <a:ext cx="180982" cy="20002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0.65726</cdr:x>
      <cdr:y>0.91306</cdr:y>
    </cdr:from>
    <cdr:to>
      <cdr:x>0.66944</cdr:x>
      <cdr:y>0.94291</cdr:y>
    </cdr:to>
    <cdr:sp macro="" textlink="">
      <cdr:nvSpPr>
        <cdr:cNvPr id="21" name="Oval 20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9766272" y="6118240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</cdr:x>
      <cdr:y>0.9076</cdr:y>
    </cdr:from>
    <cdr:to>
      <cdr:x>0.73654</cdr:x>
      <cdr:y>0.96588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7708DA3E-FE7A-427F-B2E3-157C6E7E2AB5}"/>
            </a:ext>
          </a:extLst>
        </cdr:cNvPr>
        <cdr:cNvCxnSpPr/>
      </cdr:nvCxnSpPr>
      <cdr:spPr>
        <a:xfrm xmlns:a="http://schemas.openxmlformats.org/drawingml/2006/main">
          <a:off x="10934701" y="6081714"/>
          <a:ext cx="9525" cy="390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0.14231</cdr:x>
      <cdr:y>0.94598</cdr:y>
    </cdr:from>
    <cdr:to>
      <cdr:x>0.42628</cdr:x>
      <cdr:y>0.98579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2EC05A-F352-4176-BF8E-60EC5A531CC2}"/>
            </a:ext>
          </a:extLst>
        </cdr:cNvPr>
        <cdr:cNvSpPr txBox="1"/>
      </cdr:nvSpPr>
      <cdr:spPr>
        <a:xfrm xmlns:a="http://schemas.openxmlformats.org/drawingml/2006/main">
          <a:off x="2114550" y="6338889"/>
          <a:ext cx="4219576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------------------------------------------</a:t>
          </a:r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</a:rPr>
            <a:t>No responses fell into these categories------------------------------------------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0.11076</cdr:x>
      <cdr:y>0.89221</cdr:y>
    </cdr:from>
    <cdr:to>
      <cdr:x>0.38017</cdr:x>
      <cdr:y>0.98032</cdr:y>
    </cdr:to>
    <cdr:sp macro="" textlink="">
      <cdr:nvSpPr>
        <cdr:cNvPr id="18" name="Rectangle 17">
          <a:extLst xmlns:a="http://schemas.openxmlformats.org/drawingml/2006/main">
            <a:ext uri="{FF2B5EF4-FFF2-40B4-BE49-F238E27FC236}">
              <a16:creationId xmlns:a16="http://schemas.microsoft.com/office/drawing/2014/main" id="{57189DEC-1045-4776-BFB5-B0C6A2A5CE8C}"/>
            </a:ext>
          </a:extLst>
        </cdr:cNvPr>
        <cdr:cNvSpPr/>
      </cdr:nvSpPr>
      <cdr:spPr>
        <a:xfrm xmlns:a="http://schemas.openxmlformats.org/drawingml/2006/main">
          <a:off x="1646237" y="5980114"/>
          <a:ext cx="4004469" cy="5905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0.73834</cdr:x>
      <cdr:y>0.90386</cdr:y>
    </cdr:from>
    <cdr:to>
      <cdr:x>0.96206</cdr:x>
      <cdr:y>0.96639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BA2BDB7-633B-44B1-9A9A-85229E4239AD}"/>
            </a:ext>
          </a:extLst>
        </cdr:cNvPr>
        <cdr:cNvSpPr txBox="1"/>
      </cdr:nvSpPr>
      <cdr:spPr>
        <a:xfrm xmlns:a="http://schemas.openxmlformats.org/drawingml/2006/main">
          <a:off x="10974536" y="6058165"/>
          <a:ext cx="3325321" cy="419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0.02601</cdr:x>
      <cdr:y>0.91096</cdr:y>
    </cdr:from>
    <cdr:to>
      <cdr:x>0.11062</cdr:x>
      <cdr:y>0.95928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4E47D46-5D5A-47D6-9A47-2BD3F9C71CF4}"/>
            </a:ext>
          </a:extLst>
        </cdr:cNvPr>
        <cdr:cNvSpPr txBox="1"/>
      </cdr:nvSpPr>
      <cdr:spPr>
        <a:xfrm xmlns:a="http://schemas.openxmlformats.org/drawingml/2006/main">
          <a:off x="386600" y="6105790"/>
          <a:ext cx="1257623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0.13258</cdr:x>
      <cdr:y>0.9131</cdr:y>
    </cdr:from>
    <cdr:to>
      <cdr:x>0.21014</cdr:x>
      <cdr:y>0.95715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F26CBF9-1445-41E4-B751-5238E459F268}"/>
            </a:ext>
          </a:extLst>
        </cdr:cNvPr>
        <cdr:cNvSpPr txBox="1"/>
      </cdr:nvSpPr>
      <cdr:spPr>
        <a:xfrm xmlns:a="http://schemas.openxmlformats.org/drawingml/2006/main">
          <a:off x="1970605" y="6120107"/>
          <a:ext cx="1152834" cy="295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0.22638</cdr:x>
      <cdr:y>0.91286</cdr:y>
    </cdr:from>
    <cdr:to>
      <cdr:x>0.27168</cdr:x>
      <cdr:y>0.95692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5AC2D8-106D-4537-82A2-AA6E2575B907}"/>
            </a:ext>
          </a:extLst>
        </cdr:cNvPr>
        <cdr:cNvSpPr txBox="1"/>
      </cdr:nvSpPr>
      <cdr:spPr>
        <a:xfrm xmlns:a="http://schemas.openxmlformats.org/drawingml/2006/main">
          <a:off x="3364812" y="6118499"/>
          <a:ext cx="673328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0.29176</cdr:x>
      <cdr:y>0.91144</cdr:y>
    </cdr:from>
    <cdr:to>
      <cdr:x>0.37808</cdr:x>
      <cdr:y>0.9555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5452824-96C4-4CF7-A508-F61D36CA81BC}"/>
            </a:ext>
          </a:extLst>
        </cdr:cNvPr>
        <cdr:cNvSpPr txBox="1"/>
      </cdr:nvSpPr>
      <cdr:spPr>
        <a:xfrm xmlns:a="http://schemas.openxmlformats.org/drawingml/2006/main">
          <a:off x="4336696" y="6108974"/>
          <a:ext cx="1283040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0.40282</cdr:x>
      <cdr:y>0.91286</cdr:y>
    </cdr:from>
    <cdr:to>
      <cdr:x>0.51735</cdr:x>
      <cdr:y>0.95692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781B6-2F77-4120-95AC-91732D340CC2}"/>
            </a:ext>
          </a:extLst>
        </cdr:cNvPr>
        <cdr:cNvSpPr txBox="1"/>
      </cdr:nvSpPr>
      <cdr:spPr>
        <a:xfrm xmlns:a="http://schemas.openxmlformats.org/drawingml/2006/main">
          <a:off x="5987454" y="6118499"/>
          <a:ext cx="1702290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0.5283</cdr:x>
      <cdr:y>0.91286</cdr:y>
    </cdr:from>
    <cdr:to>
      <cdr:x>0.60501</cdr:x>
      <cdr:y>0.95692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2C2CC8E-53D4-4283-B599-E043F65705AD}"/>
            </a:ext>
          </a:extLst>
        </cdr:cNvPr>
        <cdr:cNvSpPr txBox="1"/>
      </cdr:nvSpPr>
      <cdr:spPr>
        <a:xfrm xmlns:a="http://schemas.openxmlformats.org/drawingml/2006/main">
          <a:off x="7852498" y="6118499"/>
          <a:ext cx="1140199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Agree</a:t>
          </a:r>
        </a:p>
      </cdr:txBody>
    </cdr:sp>
  </cdr:relSizeAnchor>
  <cdr:relSizeAnchor xmlns:cdr="http://schemas.openxmlformats.org/drawingml/2006/chartDrawing">
    <cdr:from>
      <cdr:x>0.61677</cdr:x>
      <cdr:y>0.91144</cdr:y>
    </cdr:from>
    <cdr:to>
      <cdr:x>0.65117</cdr:x>
      <cdr:y>0.9555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E4644D95-4448-4384-9F02-ED3B013465B6}"/>
            </a:ext>
          </a:extLst>
        </cdr:cNvPr>
        <cdr:cNvSpPr txBox="1"/>
      </cdr:nvSpPr>
      <cdr:spPr>
        <a:xfrm xmlns:a="http://schemas.openxmlformats.org/drawingml/2006/main">
          <a:off x="9167491" y="6108974"/>
          <a:ext cx="511313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0.66484</cdr:x>
      <cdr:y>0.91144</cdr:y>
    </cdr:from>
    <cdr:to>
      <cdr:x>0.74155</cdr:x>
      <cdr:y>0.9555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9815275-36D3-42D0-AD34-63EC38D352DF}"/>
            </a:ext>
          </a:extLst>
        </cdr:cNvPr>
        <cdr:cNvSpPr txBox="1"/>
      </cdr:nvSpPr>
      <cdr:spPr>
        <a:xfrm xmlns:a="http://schemas.openxmlformats.org/drawingml/2006/main">
          <a:off x="9882065" y="6108974"/>
          <a:ext cx="1140199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Agree</a:t>
          </a:r>
        </a:p>
      </cdr:txBody>
    </cdr:sp>
  </cdr:relSizeAnchor>
  <cdr:relSizeAnchor xmlns:cdr="http://schemas.openxmlformats.org/drawingml/2006/chartDrawing">
    <cdr:from>
      <cdr:x>0.11719</cdr:x>
      <cdr:y>0.9202</cdr:y>
    </cdr:from>
    <cdr:to>
      <cdr:x>0.12937</cdr:x>
      <cdr:y>0.95005</cdr:y>
    </cdr:to>
    <cdr:sp macro="" textlink="">
      <cdr:nvSpPr>
        <cdr:cNvPr id="11" name="Oval 10">
          <a:extLst xmlns:a="http://schemas.openxmlformats.org/drawingml/2006/main">
            <a:ext uri="{FF2B5EF4-FFF2-40B4-BE49-F238E27FC236}">
              <a16:creationId xmlns:a16="http://schemas.microsoft.com/office/drawing/2014/main" id="{2BF4A68A-80B7-444B-BA06-B1BE72AAF388}"/>
            </a:ext>
          </a:extLst>
        </cdr:cNvPr>
        <cdr:cNvSpPr/>
      </cdr:nvSpPr>
      <cdr:spPr>
        <a:xfrm xmlns:a="http://schemas.openxmlformats.org/drawingml/2006/main">
          <a:off x="1741909" y="6167710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0.21099</cdr:x>
      <cdr:y>0.91997</cdr:y>
    </cdr:from>
    <cdr:to>
      <cdr:x>0.22317</cdr:x>
      <cdr:y>0.94981</cdr:y>
    </cdr:to>
    <cdr:sp macro="" textlink="">
      <cdr:nvSpPr>
        <cdr:cNvPr id="12" name="Oval 11">
          <a:extLst xmlns:a="http://schemas.openxmlformats.org/drawingml/2006/main">
            <a:ext uri="{FF2B5EF4-FFF2-40B4-BE49-F238E27FC236}">
              <a16:creationId xmlns:a16="http://schemas.microsoft.com/office/drawing/2014/main" id="{34D180A5-9246-44F8-884D-283537613830}"/>
            </a:ext>
          </a:extLst>
        </cdr:cNvPr>
        <cdr:cNvSpPr/>
      </cdr:nvSpPr>
      <cdr:spPr>
        <a:xfrm xmlns:a="http://schemas.openxmlformats.org/drawingml/2006/main">
          <a:off x="3136176" y="6166159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0.27895</cdr:x>
      <cdr:y>0.91712</cdr:y>
    </cdr:from>
    <cdr:to>
      <cdr:x>0.29113</cdr:x>
      <cdr:y>0.94696</cdr:y>
    </cdr:to>
    <cdr:sp macro="" textlink="">
      <cdr:nvSpPr>
        <cdr:cNvPr id="13" name="Oval 12">
          <a:extLst xmlns:a="http://schemas.openxmlformats.org/drawingml/2006/main">
            <a:ext uri="{FF2B5EF4-FFF2-40B4-BE49-F238E27FC236}">
              <a16:creationId xmlns:a16="http://schemas.microsoft.com/office/drawing/2014/main" id="{D3D80F72-814F-4071-ABBA-4DB3D872D123}"/>
            </a:ext>
          </a:extLst>
        </cdr:cNvPr>
        <cdr:cNvSpPr/>
      </cdr:nvSpPr>
      <cdr:spPr>
        <a:xfrm xmlns:a="http://schemas.openxmlformats.org/drawingml/2006/main">
          <a:off x="4146184" y="6147062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0.38871</cdr:x>
      <cdr:y>0.91997</cdr:y>
    </cdr:from>
    <cdr:to>
      <cdr:x>0.40089</cdr:x>
      <cdr:y>0.94981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5669B0B8-56D8-4B7E-9085-7F24431FF6A6}"/>
            </a:ext>
          </a:extLst>
        </cdr:cNvPr>
        <cdr:cNvSpPr/>
      </cdr:nvSpPr>
      <cdr:spPr>
        <a:xfrm xmlns:a="http://schemas.openxmlformats.org/drawingml/2006/main">
          <a:off x="5777754" y="6166141"/>
          <a:ext cx="181040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0.51997</cdr:x>
      <cdr:y>0.91997</cdr:y>
    </cdr:from>
    <cdr:to>
      <cdr:x>0.53215</cdr:x>
      <cdr:y>0.94981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562015DF-4629-4EA6-B4C4-1E0918263860}"/>
            </a:ext>
          </a:extLst>
        </cdr:cNvPr>
        <cdr:cNvSpPr/>
      </cdr:nvSpPr>
      <cdr:spPr>
        <a:xfrm xmlns:a="http://schemas.openxmlformats.org/drawingml/2006/main">
          <a:off x="7728728" y="6166141"/>
          <a:ext cx="181041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0.60651</cdr:x>
      <cdr:y>0.91997</cdr:y>
    </cdr:from>
    <cdr:to>
      <cdr:x>0.61869</cdr:x>
      <cdr:y>0.94981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FE38B4DA-5464-4457-9E1B-0B0C5C420357}"/>
            </a:ext>
          </a:extLst>
        </cdr:cNvPr>
        <cdr:cNvSpPr/>
      </cdr:nvSpPr>
      <cdr:spPr>
        <a:xfrm xmlns:a="http://schemas.openxmlformats.org/drawingml/2006/main">
          <a:off x="9014974" y="6166141"/>
          <a:ext cx="181040" cy="20002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0.6565</cdr:x>
      <cdr:y>0.91855</cdr:y>
    </cdr:from>
    <cdr:to>
      <cdr:x>0.66868</cdr:x>
      <cdr:y>0.94839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59626312-2FBB-4A01-8DAA-A5876A4B9F54}"/>
            </a:ext>
          </a:extLst>
        </cdr:cNvPr>
        <cdr:cNvSpPr/>
      </cdr:nvSpPr>
      <cdr:spPr>
        <a:xfrm xmlns:a="http://schemas.openxmlformats.org/drawingml/2006/main">
          <a:off x="9758131" y="6156626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0.02024</cdr:x>
      <cdr:y>0.88333</cdr:y>
    </cdr:from>
    <cdr:to>
      <cdr:x>0.97344</cdr:x>
      <cdr:y>0.9885</cdr:y>
    </cdr:to>
    <cdr:sp macro="" textlink="">
      <cdr:nvSpPr>
        <cdr:cNvPr id="19" name="Rectangle 18">
          <a:extLst xmlns:a="http://schemas.openxmlformats.org/drawingml/2006/main">
            <a:ext uri="{FF2B5EF4-FFF2-40B4-BE49-F238E27FC236}">
              <a16:creationId xmlns:a16="http://schemas.microsoft.com/office/drawing/2014/main" id="{84F6B496-ABD8-4140-98DE-A4D217459778}"/>
            </a:ext>
          </a:extLst>
        </cdr:cNvPr>
        <cdr:cNvSpPr/>
      </cdr:nvSpPr>
      <cdr:spPr>
        <a:xfrm xmlns:a="http://schemas.openxmlformats.org/drawingml/2006/main">
          <a:off x="300831" y="5920581"/>
          <a:ext cx="14168139" cy="704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0.12117</cdr:x>
      <cdr:y>0.95261</cdr:y>
    </cdr:from>
    <cdr:to>
      <cdr:x>0.40514</cdr:x>
      <cdr:y>0.9924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F5FE7795-D6D8-435B-A4BC-D50EACC6667A}"/>
            </a:ext>
          </a:extLst>
        </cdr:cNvPr>
        <cdr:cNvSpPr txBox="1"/>
      </cdr:nvSpPr>
      <cdr:spPr>
        <a:xfrm xmlns:a="http://schemas.openxmlformats.org/drawingml/2006/main">
          <a:off x="1801019" y="6384924"/>
          <a:ext cx="422092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</a:t>
          </a:r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</a:rPr>
            <a:t>No responses fell into these categories-----------------------</a:t>
          </a:r>
        </a:p>
      </cdr:txBody>
    </cdr:sp>
  </cdr:relSizeAnchor>
  <cdr:relSizeAnchor xmlns:cdr="http://schemas.openxmlformats.org/drawingml/2006/chartDrawing">
    <cdr:from>
      <cdr:x>0.73555</cdr:x>
      <cdr:y>0.90465</cdr:y>
    </cdr:from>
    <cdr:to>
      <cdr:x>0.73619</cdr:x>
      <cdr:y>0.96291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BA067753-40FD-4EF0-8E8B-CC62F06090AB}"/>
            </a:ext>
          </a:extLst>
        </cdr:cNvPr>
        <cdr:cNvCxnSpPr/>
      </cdr:nvCxnSpPr>
      <cdr:spPr>
        <a:xfrm xmlns:a="http://schemas.openxmlformats.org/drawingml/2006/main">
          <a:off x="10933112" y="6063456"/>
          <a:ext cx="9513" cy="390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0.23999</cdr:x>
      <cdr:y>0.16378</cdr:y>
    </cdr:from>
    <cdr:to>
      <cdr:x>0.53076</cdr:x>
      <cdr:y>0.20819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0FA73E8D-A600-4418-909D-994ADD87FFC6}"/>
            </a:ext>
          </a:extLst>
        </cdr:cNvPr>
        <cdr:cNvSpPr txBox="1"/>
      </cdr:nvSpPr>
      <cdr:spPr>
        <a:xfrm xmlns:a="http://schemas.openxmlformats.org/drawingml/2006/main">
          <a:off x="3567112" y="1097759"/>
          <a:ext cx="432196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Improvements can be made to the interviewing and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onboarding process.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0.26776</cdr:x>
      <cdr:y>0.23851</cdr:y>
    </cdr:from>
    <cdr:to>
      <cdr:x>0.54918</cdr:x>
      <cdr:y>0.28292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6243539E-1750-46FC-A6FD-EA4E71049AEB}"/>
            </a:ext>
          </a:extLst>
        </cdr:cNvPr>
        <cdr:cNvSpPr txBox="1"/>
      </cdr:nvSpPr>
      <cdr:spPr>
        <a:xfrm xmlns:a="http://schemas.openxmlformats.org/drawingml/2006/main">
          <a:off x="3979863" y="1598613"/>
          <a:ext cx="4183064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could do more to improve their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culture and environment.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0.0024</cdr:x>
      <cdr:y>0.31134</cdr:y>
    </cdr:from>
    <cdr:to>
      <cdr:x>0.49231</cdr:x>
      <cdr:y>0.35563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6243539E-1750-46FC-A6FD-EA4E71049AEB}"/>
            </a:ext>
          </a:extLst>
        </cdr:cNvPr>
        <cdr:cNvSpPr txBox="1"/>
      </cdr:nvSpPr>
      <cdr:spPr>
        <a:xfrm xmlns:a="http://schemas.openxmlformats.org/drawingml/2006/main">
          <a:off x="35720" y="2086769"/>
          <a:ext cx="7281863" cy="2968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person's learning environment informs, either positively or negatively, how that person will navigate workplace challenges.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0.07289</cdr:x>
      <cdr:y>0.38772</cdr:y>
    </cdr:from>
    <cdr:to>
      <cdr:x>0.54758</cdr:x>
      <cdr:y>0.43557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E7A3F8E-3D7B-40DE-970B-55293BA4BBA6}"/>
            </a:ext>
          </a:extLst>
        </cdr:cNvPr>
        <cdr:cNvSpPr txBox="1"/>
      </cdr:nvSpPr>
      <cdr:spPr>
        <a:xfrm xmlns:a="http://schemas.openxmlformats.org/drawingml/2006/main">
          <a:off x="1083469" y="2598738"/>
          <a:ext cx="7055645" cy="32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must create and maintain non-toxic, inclusionary,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and supportive learning environments for BIPOC students.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0.19006</cdr:x>
      <cdr:y>0.457</cdr:y>
    </cdr:from>
    <cdr:to>
      <cdr:x>0.53236</cdr:x>
      <cdr:y>0.50141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EE7A3F8E-3D7B-40DE-970B-55293BA4BBA6}"/>
            </a:ext>
          </a:extLst>
        </cdr:cNvPr>
        <cdr:cNvSpPr txBox="1"/>
      </cdr:nvSpPr>
      <cdr:spPr>
        <a:xfrm xmlns:a="http://schemas.openxmlformats.org/drawingml/2006/main">
          <a:off x="2824955" y="3063081"/>
          <a:ext cx="508793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could do more to prepare BIPOC students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for careers in indigent defense.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0.03092</cdr:x>
      <cdr:y>0.53339</cdr:y>
    </cdr:from>
    <cdr:to>
      <cdr:x>0.48831</cdr:x>
      <cdr:y>0.5778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459582" y="3575048"/>
          <a:ext cx="6798468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Contextual recruitment in law firms has redefined what it means to be talented without diluting the role of a lawyer.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0.27224</cdr:x>
      <cdr:y>0.60799</cdr:y>
    </cdr:from>
    <cdr:to>
      <cdr:x>0.54887</cdr:x>
      <cdr:y>0.6524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4045168" y="4075085"/>
          <a:ext cx="4110446" cy="2976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Inclusion must be a priority in addition to diversity of the employees.</a:t>
          </a:r>
        </a:p>
      </cdr:txBody>
    </cdr:sp>
  </cdr:relSizeAnchor>
  <cdr:relSizeAnchor xmlns:cdr="http://schemas.openxmlformats.org/drawingml/2006/chartDrawing">
    <cdr:from>
      <cdr:x>0.11583</cdr:x>
      <cdr:y>0.67905</cdr:y>
    </cdr:from>
    <cdr:to>
      <cdr:x>0.54897</cdr:x>
      <cdr:y>0.72346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1721645" y="4551364"/>
          <a:ext cx="6438106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Structural inequality and lack of representation of BIPOC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individuals at leadership levels continue to be issues.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0.22557</cdr:x>
      <cdr:y>0.75366</cdr:y>
    </cdr:from>
    <cdr:to>
      <cdr:x>0.54887</cdr:x>
      <cdr:y>0.79807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3351699" y="5051445"/>
          <a:ext cx="4803915" cy="2976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Formal mentoring programs and professional advancement should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be prioritized.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0.35603</cdr:x>
      <cdr:y>0.82329</cdr:y>
    </cdr:from>
    <cdr:to>
      <cdr:x>0.54934</cdr:x>
      <cdr:y>0.8677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5290235" y="5518137"/>
          <a:ext cx="2872393" cy="2976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The quality of future recruiting efforts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matters.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1314447</xdr:colOff>
      <xdr:row>0</xdr:row>
      <xdr:rowOff>147636</xdr:rowOff>
    </xdr:from>
    <xdr:to>
      <xdr:col>17</xdr:col>
      <xdr:colOff>266699</xdr:colOff>
      <xdr:row>33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94754-7F06-45B2-8096-3D162AAAE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64</xdr:row>
      <xdr:rowOff>61911</xdr:rowOff>
    </xdr:from>
    <xdr:to>
      <xdr:col>7</xdr:col>
      <xdr:colOff>276224</xdr:colOff>
      <xdr:row>93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64E8B3-3F67-4849-BA52-F656F1BFC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409574</xdr:colOff>
      <xdr:row>97</xdr:row>
      <xdr:rowOff>23811</xdr:rowOff>
    </xdr:from>
    <xdr:to>
      <xdr:col>12</xdr:col>
      <xdr:colOff>171450</xdr:colOff>
      <xdr:row>130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480F60-ECF1-465B-9562-1144530A6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0.69894</cdr:x>
      <cdr:y>0.39066</cdr:y>
    </cdr:from>
    <cdr:to>
      <cdr:x>0.71429</cdr:x>
      <cdr:y>0.41735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07C891F-C46F-41F5-A2C1-4C69E0F174E8}"/>
            </a:ext>
          </a:extLst>
        </cdr:cNvPr>
        <cdr:cNvSpPr/>
      </cdr:nvSpPr>
      <cdr:spPr>
        <a:xfrm xmlns:a="http://schemas.openxmlformats.org/drawingml/2006/main">
          <a:off x="6703980" y="2509840"/>
          <a:ext cx="147280" cy="171449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0.69926</cdr:x>
      <cdr:y>0.56684</cdr:y>
    </cdr:from>
    <cdr:to>
      <cdr:x>0.71461</cdr:x>
      <cdr:y>0.59353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80CF6E38-FECC-4D98-A497-8C930A8C4BF3}"/>
            </a:ext>
          </a:extLst>
        </cdr:cNvPr>
        <cdr:cNvSpPr/>
      </cdr:nvSpPr>
      <cdr:spPr>
        <a:xfrm xmlns:a="http://schemas.openxmlformats.org/drawingml/2006/main">
          <a:off x="6707076" y="3641714"/>
          <a:ext cx="147232" cy="1714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0.69926</cdr:x>
      <cdr:y>0.74623</cdr:y>
    </cdr:from>
    <cdr:to>
      <cdr:x>0.71461</cdr:x>
      <cdr:y>0.77292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80CF6E38-FECC-4D98-A497-8C930A8C4BF3}"/>
            </a:ext>
          </a:extLst>
        </cdr:cNvPr>
        <cdr:cNvSpPr/>
      </cdr:nvSpPr>
      <cdr:spPr>
        <a:xfrm xmlns:a="http://schemas.openxmlformats.org/drawingml/2006/main">
          <a:off x="6707076" y="4794222"/>
          <a:ext cx="147232" cy="171473"/>
        </a:xfrm>
        <a:prstGeom xmlns:a="http://schemas.openxmlformats.org/drawingml/2006/main" prst="rect">
          <a:avLst/>
        </a:prstGeom>
        <a:solidFill xmlns:a="http://schemas.openxmlformats.org/drawingml/2006/main">
          <a:srgbClr val="A4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0.69926</cdr:x>
      <cdr:y>0.65431</cdr:y>
    </cdr:from>
    <cdr:to>
      <cdr:x>0.71461</cdr:x>
      <cdr:y>0.681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80CF6E38-FECC-4D98-A497-8C930A8C4BF3}"/>
            </a:ext>
          </a:extLst>
        </cdr:cNvPr>
        <cdr:cNvSpPr/>
      </cdr:nvSpPr>
      <cdr:spPr>
        <a:xfrm xmlns:a="http://schemas.openxmlformats.org/drawingml/2006/main">
          <a:off x="6707076" y="4203703"/>
          <a:ext cx="147232" cy="17147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0.69926</cdr:x>
      <cdr:y>0.47344</cdr:y>
    </cdr:from>
    <cdr:to>
      <cdr:x>0.71461</cdr:x>
      <cdr:y>0.50012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80CF6E38-FECC-4D98-A497-8C930A8C4BF3}"/>
            </a:ext>
          </a:extLst>
        </cdr:cNvPr>
        <cdr:cNvSpPr/>
      </cdr:nvSpPr>
      <cdr:spPr>
        <a:xfrm xmlns:a="http://schemas.openxmlformats.org/drawingml/2006/main">
          <a:off x="6707045" y="3041650"/>
          <a:ext cx="147280" cy="1714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0.06871</cdr:x>
      <cdr:y>0.93135</cdr:y>
    </cdr:from>
    <cdr:to>
      <cdr:x>0.08021</cdr:x>
      <cdr:y>0.95812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1F22FC8-3D60-418F-BD2F-2E8646E7673D}"/>
            </a:ext>
          </a:extLst>
        </cdr:cNvPr>
        <cdr:cNvSpPr/>
      </cdr:nvSpPr>
      <cdr:spPr>
        <a:xfrm xmlns:a="http://schemas.openxmlformats.org/drawingml/2006/main">
          <a:off x="879568" y="5965822"/>
          <a:ext cx="147218" cy="171477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0.82935</cdr:x>
      <cdr:y>0.92961</cdr:y>
    </cdr:from>
    <cdr:to>
      <cdr:x>0.84085</cdr:x>
      <cdr:y>0.95638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F0FC2FA-4C1E-4EB1-AE2A-ED6A2D610AB6}"/>
            </a:ext>
          </a:extLst>
        </cdr:cNvPr>
        <cdr:cNvSpPr/>
      </cdr:nvSpPr>
      <cdr:spPr>
        <a:xfrm xmlns:a="http://schemas.openxmlformats.org/drawingml/2006/main">
          <a:off x="10617014" y="5954696"/>
          <a:ext cx="147218" cy="1714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0.68872</cdr:x>
      <cdr:y>0.9311</cdr:y>
    </cdr:from>
    <cdr:to>
      <cdr:x>0.70023</cdr:x>
      <cdr:y>0.95787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984FB7C6-4DF9-46FF-9602-48D60FB242FA}"/>
            </a:ext>
          </a:extLst>
        </cdr:cNvPr>
        <cdr:cNvSpPr/>
      </cdr:nvSpPr>
      <cdr:spPr>
        <a:xfrm xmlns:a="http://schemas.openxmlformats.org/drawingml/2006/main">
          <a:off x="8816746" y="5964221"/>
          <a:ext cx="147347" cy="171477"/>
        </a:xfrm>
        <a:prstGeom xmlns:a="http://schemas.openxmlformats.org/drawingml/2006/main" prst="rect">
          <a:avLst/>
        </a:prstGeom>
        <a:solidFill xmlns:a="http://schemas.openxmlformats.org/drawingml/2006/main">
          <a:srgbClr val="A4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0.53546</cdr:x>
      <cdr:y>0.9311</cdr:y>
    </cdr:from>
    <cdr:to>
      <cdr:x>0.54696</cdr:x>
      <cdr:y>0.95787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C890E6E-CBD5-4D41-92DB-75DCC917FB9A}"/>
            </a:ext>
          </a:extLst>
        </cdr:cNvPr>
        <cdr:cNvSpPr/>
      </cdr:nvSpPr>
      <cdr:spPr>
        <a:xfrm xmlns:a="http://schemas.openxmlformats.org/drawingml/2006/main">
          <a:off x="6854727" y="5964221"/>
          <a:ext cx="147218" cy="1714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0.32191</cdr:x>
      <cdr:y>0.92961</cdr:y>
    </cdr:from>
    <cdr:to>
      <cdr:x>0.33341</cdr:x>
      <cdr:y>0.95638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5C429DCB-3D7E-473D-BB37-9D0A545847C5}"/>
            </a:ext>
          </a:extLst>
        </cdr:cNvPr>
        <cdr:cNvSpPr/>
      </cdr:nvSpPr>
      <cdr:spPr>
        <a:xfrm xmlns:a="http://schemas.openxmlformats.org/drawingml/2006/main">
          <a:off x="4121003" y="5954676"/>
          <a:ext cx="147218" cy="1714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295273</xdr:colOff>
      <xdr:row>0</xdr:row>
      <xdr:rowOff>147636</xdr:rowOff>
    </xdr:from>
    <xdr:to>
      <xdr:col>38</xdr:col>
      <xdr:colOff>280033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C3027B-1DAC-4B14-86B6-08D50066B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295275</xdr:colOff>
      <xdr:row>18</xdr:row>
      <xdr:rowOff>195262</xdr:rowOff>
    </xdr:from>
    <xdr:to>
      <xdr:col>38</xdr:col>
      <xdr:colOff>280035</xdr:colOff>
      <xdr:row>47</xdr:row>
      <xdr:rowOff>149542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C10A36-F721-45B6-AA38-5CB0FFA0F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0.05742</cdr:x>
      <cdr:y>0.3345</cdr:y>
    </cdr:from>
    <cdr:to>
      <cdr:x>0.0905</cdr:x>
      <cdr:y>0.73167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FB5576-661A-4CAD-A1B6-9906AA2635E2}"/>
            </a:ext>
          </a:extLst>
        </cdr:cNvPr>
        <cdr:cNvSpPr txBox="1"/>
      </cdr:nvSpPr>
      <cdr:spPr>
        <a:xfrm xmlns:a="http://schemas.openxmlformats.org/drawingml/2006/main" rot="18244144">
          <a:off x="-362620" y="3411505"/>
          <a:ext cx="2706769" cy="44313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Organizations must demonstrate understanding of measures geared to prevent burnout.</a:t>
          </a:r>
        </a:p>
      </cdr:txBody>
    </cdr:sp>
  </cdr:relSizeAnchor>
  <cdr:relSizeAnchor xmlns:cdr="http://schemas.openxmlformats.org/drawingml/2006/chartDrawing">
    <cdr:from>
      <cdr:x>0.12605</cdr:x>
      <cdr:y>0.33139</cdr:y>
    </cdr:from>
    <cdr:to>
      <cdr:x>0.16966</cdr:x>
      <cdr:y>0.78507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EEFD491-0472-4720-B1FD-71B9E67ACB66}"/>
            </a:ext>
          </a:extLst>
        </cdr:cNvPr>
        <cdr:cNvSpPr txBox="1"/>
      </cdr:nvSpPr>
      <cdr:spPr>
        <a:xfrm xmlns:a="http://schemas.openxmlformats.org/drawingml/2006/main" rot="18244144">
          <a:off x="434714" y="3512341"/>
          <a:ext cx="3091892" cy="5841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be focused on the future and promote practices to address lack of clear expectations, dysfunctional dynamics, and lack of social support.</a:t>
          </a:r>
        </a:p>
      </cdr:txBody>
    </cdr:sp>
  </cdr:relSizeAnchor>
  <cdr:relSizeAnchor xmlns:cdr="http://schemas.openxmlformats.org/drawingml/2006/chartDrawing">
    <cdr:from>
      <cdr:x>0.23585</cdr:x>
      <cdr:y>0.33317</cdr:y>
    </cdr:from>
    <cdr:to>
      <cdr:x>0.28157</cdr:x>
      <cdr:y>0.66008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ED4F610-1F0E-4B29-AB91-D391A9E13902}"/>
            </a:ext>
          </a:extLst>
        </cdr:cNvPr>
        <cdr:cNvSpPr txBox="1"/>
      </cdr:nvSpPr>
      <cdr:spPr>
        <a:xfrm xmlns:a="http://schemas.openxmlformats.org/drawingml/2006/main" rot="18244144">
          <a:off x="2351700" y="3078362"/>
          <a:ext cx="2227937" cy="61246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be willing to give employees a great start, control over their time, and an upward career path.</a:t>
          </a:r>
        </a:p>
      </cdr:txBody>
    </cdr:sp>
  </cdr:relSizeAnchor>
  <cdr:relSizeAnchor xmlns:cdr="http://schemas.openxmlformats.org/drawingml/2006/chartDrawing">
    <cdr:from>
      <cdr:x>0.31176</cdr:x>
      <cdr:y>0.35034</cdr:y>
    </cdr:from>
    <cdr:to>
      <cdr:x>0.35607</cdr:x>
      <cdr:y>0.68194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B5BB240-B315-4DCB-92B7-B2B2B2E73084}"/>
            </a:ext>
          </a:extLst>
        </cdr:cNvPr>
        <cdr:cNvSpPr txBox="1"/>
      </cdr:nvSpPr>
      <cdr:spPr>
        <a:xfrm xmlns:a="http://schemas.openxmlformats.org/drawingml/2006/main" rot="18244144">
          <a:off x="3343162" y="3220803"/>
          <a:ext cx="2259900" cy="5935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establish a transparent work culture and continuously motivate and support employees.</a:t>
          </a:r>
        </a:p>
      </cdr:txBody>
    </cdr:sp>
  </cdr:relSizeAnchor>
  <cdr:relSizeAnchor xmlns:cdr="http://schemas.openxmlformats.org/drawingml/2006/chartDrawing">
    <cdr:from>
      <cdr:x>0.37945</cdr:x>
      <cdr:y>0.33791</cdr:y>
    </cdr:from>
    <cdr:to>
      <cdr:x>0.42563</cdr:x>
      <cdr:y>0.787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6130CD8-2441-4F66-896D-FF5DC3B69666}"/>
            </a:ext>
          </a:extLst>
        </cdr:cNvPr>
        <cdr:cNvSpPr txBox="1"/>
      </cdr:nvSpPr>
      <cdr:spPr>
        <a:xfrm xmlns:a="http://schemas.openxmlformats.org/drawingml/2006/main" rot="18244144">
          <a:off x="3862105" y="3523921"/>
          <a:ext cx="3060610" cy="6186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be focused on the future and promote practices to address lack of clear expectations, dysfunctional dynamics, and lack of social support.</a:t>
          </a:r>
        </a:p>
      </cdr:txBody>
    </cdr:sp>
  </cdr:relSizeAnchor>
  <cdr:relSizeAnchor xmlns:cdr="http://schemas.openxmlformats.org/drawingml/2006/chartDrawing">
    <cdr:from>
      <cdr:x>0.46698</cdr:x>
      <cdr:y>0.33885</cdr:y>
    </cdr:from>
    <cdr:to>
      <cdr:x>0.51266</cdr:x>
      <cdr:y>0.74897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EE06F6-3884-4371-AFA3-C6B3907D63F6}"/>
            </a:ext>
          </a:extLst>
        </cdr:cNvPr>
        <cdr:cNvSpPr txBox="1"/>
      </cdr:nvSpPr>
      <cdr:spPr>
        <a:xfrm xmlns:a="http://schemas.openxmlformats.org/drawingml/2006/main" rot="18244144">
          <a:off x="5164096" y="3400884"/>
          <a:ext cx="2795025" cy="6119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must make employees aware of objectives, goals, and expectations for a non-toxic, inclusionary, and supportive work environment.</a:t>
          </a:r>
        </a:p>
      </cdr:txBody>
    </cdr:sp>
  </cdr:relSizeAnchor>
  <cdr:relSizeAnchor xmlns:cdr="http://schemas.openxmlformats.org/drawingml/2006/chartDrawing">
    <cdr:from>
      <cdr:x>0.56439</cdr:x>
      <cdr:y>0.34285</cdr:y>
    </cdr:from>
    <cdr:to>
      <cdr:x>0.60806</cdr:x>
      <cdr:y>0.72003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A157D9C5-89AF-4158-8BA0-9B9062150557}"/>
            </a:ext>
          </a:extLst>
        </cdr:cNvPr>
        <cdr:cNvSpPr txBox="1"/>
      </cdr:nvSpPr>
      <cdr:spPr>
        <a:xfrm xmlns:a="http://schemas.openxmlformats.org/drawingml/2006/main" rot="18244144">
          <a:off x="6567779" y="3329362"/>
          <a:ext cx="2570535" cy="58500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give employees control over their lives and provide a work experience that feels transparent, authentic, and fair.</a:t>
          </a:r>
        </a:p>
      </cdr:txBody>
    </cdr:sp>
  </cdr:relSizeAnchor>
  <cdr:relSizeAnchor xmlns:cdr="http://schemas.openxmlformats.org/drawingml/2006/chartDrawing">
    <cdr:from>
      <cdr:x>0.64865</cdr:x>
      <cdr:y>0.33192</cdr:y>
    </cdr:from>
    <cdr:to>
      <cdr:x>0.69351</cdr:x>
      <cdr:y>0.71786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EE5593B5-E720-41D4-A4B8-CF301A3661A0}"/>
            </a:ext>
          </a:extLst>
        </cdr:cNvPr>
        <cdr:cNvSpPr txBox="1"/>
      </cdr:nvSpPr>
      <cdr:spPr>
        <a:xfrm xmlns:a="http://schemas.openxmlformats.org/drawingml/2006/main" rot="18244144">
          <a:off x="7674643" y="3276752"/>
          <a:ext cx="2630235" cy="6009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Leadership should have regular dialogue and explain their approach to salary benchmarking, pay equity, and career advancement.</a:t>
          </a:r>
        </a:p>
      </cdr:txBody>
    </cdr:sp>
  </cdr:relSizeAnchor>
  <cdr:relSizeAnchor xmlns:cdr="http://schemas.openxmlformats.org/drawingml/2006/chartDrawing">
    <cdr:from>
      <cdr:x>0.82336</cdr:x>
      <cdr:y>0.63918</cdr:y>
    </cdr:from>
    <cdr:to>
      <cdr:x>0.99382</cdr:x>
      <cdr:y>0.87361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6085B4C-8858-4388-B947-5A71B6D6CED2}"/>
            </a:ext>
          </a:extLst>
        </cdr:cNvPr>
        <cdr:cNvSpPr txBox="1"/>
      </cdr:nvSpPr>
      <cdr:spPr>
        <a:xfrm xmlns:a="http://schemas.openxmlformats.org/drawingml/2006/main">
          <a:off x="11010901" y="4356100"/>
          <a:ext cx="2279573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0.0 and 3.0.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group participants provided responses in this section of the survey.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0.81481</cdr:x>
      <cdr:y>0.08013</cdr:y>
    </cdr:from>
    <cdr:to>
      <cdr:x>0.97483</cdr:x>
      <cdr:y>0.13068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B0ACEF1-7943-4BEB-BD88-2CF4A12ED0EF}"/>
            </a:ext>
          </a:extLst>
        </cdr:cNvPr>
        <cdr:cNvSpPr txBox="1"/>
      </cdr:nvSpPr>
      <cdr:spPr>
        <a:xfrm xmlns:a="http://schemas.openxmlformats.org/drawingml/2006/main">
          <a:off x="10896601" y="546100"/>
          <a:ext cx="2139872" cy="344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 Response Average*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0.83547</cdr:x>
      <cdr:y>0.14745</cdr:y>
    </cdr:from>
    <cdr:to>
      <cdr:x>0.88604</cdr:x>
      <cdr:y>0.24528</cdr:y>
    </cdr:to>
    <cdr:sp macro="" textlink="">
      <cdr:nvSpPr>
        <cdr:cNvPr id="13" name="Oval 12">
          <a:extLst xmlns:a="http://schemas.openxmlformats.org/drawingml/2006/main">
            <a:ext uri="{FF2B5EF4-FFF2-40B4-BE49-F238E27FC236}">
              <a16:creationId xmlns:a16="http://schemas.microsoft.com/office/drawing/2014/main" id="{D40BB8EC-ABCD-4323-80B1-0B550A83FE7E}"/>
            </a:ext>
          </a:extLst>
        </cdr:cNvPr>
        <cdr:cNvSpPr/>
      </cdr:nvSpPr>
      <cdr:spPr>
        <a:xfrm xmlns:a="http://schemas.openxmlformats.org/drawingml/2006/main">
          <a:off x="11172826" y="1004889"/>
          <a:ext cx="676275" cy="6667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1.0</a:t>
          </a:r>
        </a:p>
      </cdr:txBody>
    </cdr:sp>
  </cdr:relSizeAnchor>
  <cdr:relSizeAnchor xmlns:cdr="http://schemas.openxmlformats.org/drawingml/2006/chartDrawing">
    <cdr:from>
      <cdr:x>0.82621</cdr:x>
      <cdr:y>0.28022</cdr:y>
    </cdr:from>
    <cdr:to>
      <cdr:x>0.89815</cdr:x>
      <cdr:y>0.41719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19FD5ACA-FCFA-4BFE-B881-60BA79045280}"/>
            </a:ext>
          </a:extLst>
        </cdr:cNvPr>
        <cdr:cNvSpPr/>
      </cdr:nvSpPr>
      <cdr:spPr>
        <a:xfrm xmlns:a="http://schemas.openxmlformats.org/drawingml/2006/main">
          <a:off x="11049000" y="1909765"/>
          <a:ext cx="962025" cy="9334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</a:rPr>
            <a:t>2.0</a:t>
          </a:r>
        </a:p>
      </cdr:txBody>
    </cdr:sp>
  </cdr:relSizeAnchor>
  <cdr:relSizeAnchor xmlns:cdr="http://schemas.openxmlformats.org/drawingml/2006/chartDrawing">
    <cdr:from>
      <cdr:x>0.82051</cdr:x>
      <cdr:y>0.45213</cdr:y>
    </cdr:from>
    <cdr:to>
      <cdr:x>0.90812</cdr:x>
      <cdr:y>0.62124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45C222FC-A5E2-46E4-80A2-F48FF60B1561}"/>
            </a:ext>
          </a:extLst>
        </cdr:cNvPr>
        <cdr:cNvSpPr/>
      </cdr:nvSpPr>
      <cdr:spPr>
        <a:xfrm xmlns:a="http://schemas.openxmlformats.org/drawingml/2006/main">
          <a:off x="10972800" y="3081338"/>
          <a:ext cx="1171575" cy="11525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00827F"/>
            </a:gs>
            <a:gs pos="16000">
              <a:srgbClr val="007A77"/>
            </a:gs>
            <a:gs pos="53000">
              <a:srgbClr val="005856"/>
            </a:gs>
            <a:gs pos="97000">
              <a:srgbClr val="004E4C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3.0</a:t>
          </a:r>
        </a:p>
      </cdr:txBody>
    </cdr:sp>
  </cdr:relSizeAnchor>
  <cdr:relSizeAnchor xmlns:cdr="http://schemas.openxmlformats.org/drawingml/2006/chartDrawing">
    <cdr:from>
      <cdr:x>0.89055</cdr:x>
      <cdr:y>0.1556</cdr:y>
    </cdr:from>
    <cdr:to>
      <cdr:x>0.96439</cdr:x>
      <cdr:y>0.2355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5B7DB2F0-A240-4E87-8818-F24B63F93C4D}"/>
            </a:ext>
          </a:extLst>
        </cdr:cNvPr>
        <cdr:cNvSpPr txBox="1"/>
      </cdr:nvSpPr>
      <cdr:spPr>
        <a:xfrm xmlns:a="http://schemas.openxmlformats.org/drawingml/2006/main">
          <a:off x="11909425" y="1060450"/>
          <a:ext cx="987426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0.90408</cdr:x>
      <cdr:y>0.32192</cdr:y>
    </cdr:from>
    <cdr:to>
      <cdr:x>0.95442</cdr:x>
      <cdr:y>0.36688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FB390C05-46EF-4A1C-853B-8E523B9575AD}"/>
            </a:ext>
          </a:extLst>
        </cdr:cNvPr>
        <cdr:cNvSpPr txBox="1"/>
      </cdr:nvSpPr>
      <cdr:spPr>
        <a:xfrm xmlns:a="http://schemas.openxmlformats.org/drawingml/2006/main">
          <a:off x="12090400" y="2193925"/>
          <a:ext cx="673101" cy="306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0.91121</cdr:x>
      <cdr:y>0.49522</cdr:y>
    </cdr:from>
    <cdr:to>
      <cdr:x>0.97365</cdr:x>
      <cdr:y>0.57512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4C29E8C0-4B2B-4E92-8C6C-D95315694CE0}"/>
            </a:ext>
          </a:extLst>
        </cdr:cNvPr>
        <cdr:cNvSpPr txBox="1"/>
      </cdr:nvSpPr>
      <cdr:spPr>
        <a:xfrm xmlns:a="http://schemas.openxmlformats.org/drawingml/2006/main">
          <a:off x="12185650" y="3375025"/>
          <a:ext cx="835026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195260</xdr:colOff>
      <xdr:row>0</xdr:row>
      <xdr:rowOff>90486</xdr:rowOff>
    </xdr:from>
    <xdr:to>
      <xdr:col>11</xdr:col>
      <xdr:colOff>57149</xdr:colOff>
      <xdr:row>28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9DC5EB-62B2-4BF0-A63F-1451C8E2E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204786</xdr:colOff>
      <xdr:row>71</xdr:row>
      <xdr:rowOff>95250</xdr:rowOff>
    </xdr:from>
    <xdr:to>
      <xdr:col>9</xdr:col>
      <xdr:colOff>123825</xdr:colOff>
      <xdr:row>94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F0E0587-2107-4516-BCC2-EEF40425A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33337</xdr:colOff>
      <xdr:row>72</xdr:row>
      <xdr:rowOff>9525</xdr:rowOff>
    </xdr:from>
    <xdr:to>
      <xdr:col>19</xdr:col>
      <xdr:colOff>381000</xdr:colOff>
      <xdr:row>94</xdr:row>
      <xdr:rowOff>123824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93109E6-1C88-44C3-A01D-1061CCBC3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0.82505</cdr:x>
      <cdr:y>0.66322</cdr:y>
    </cdr:from>
    <cdr:to>
      <cdr:x>0.99551</cdr:x>
      <cdr:y>0.89774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2ADC8F-CAA8-4231-BCB9-C52F545EA274}"/>
            </a:ext>
          </a:extLst>
        </cdr:cNvPr>
        <cdr:cNvSpPr txBox="1"/>
      </cdr:nvSpPr>
      <cdr:spPr>
        <a:xfrm xmlns:a="http://schemas.openxmlformats.org/drawingml/2006/main">
          <a:off x="11052370" y="4518025"/>
          <a:ext cx="2283470" cy="159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*Group Response Average was calculated as the sum of group members' response</a:t>
          </a: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values for each question, where responses ranged from "Strongly Disagree" with a value of -3 to "Strongly Agree" with a value of 3, divided by number of responses.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1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-All individual responses were between 0.0 (Neither Agree nor Disagree) and 3.0 (Strongly Agree).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0.81651</cdr:x>
      <cdr:y>0.10393</cdr:y>
    </cdr:from>
    <cdr:to>
      <cdr:x>0.97652</cdr:x>
      <cdr:y>0.1545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33D5934-A912-406E-8E8B-4F324C9EB64C}"/>
            </a:ext>
          </a:extLst>
        </cdr:cNvPr>
        <cdr:cNvSpPr txBox="1"/>
      </cdr:nvSpPr>
      <cdr:spPr>
        <a:xfrm xmlns:a="http://schemas.openxmlformats.org/drawingml/2006/main">
          <a:off x="10937875" y="708025"/>
          <a:ext cx="2143530" cy="344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Group Response Average*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0.83716</cdr:x>
      <cdr:y>0.17128</cdr:y>
    </cdr:from>
    <cdr:to>
      <cdr:x>0.88773</cdr:x>
      <cdr:y>0.26916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0A7BF8CB-AA3B-4795-A622-45B2644809C5}"/>
            </a:ext>
          </a:extLst>
        </cdr:cNvPr>
        <cdr:cNvSpPr/>
      </cdr:nvSpPr>
      <cdr:spPr>
        <a:xfrm xmlns:a="http://schemas.openxmlformats.org/drawingml/2006/main">
          <a:off x="11214572" y="1166814"/>
          <a:ext cx="677431" cy="6667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1.0</a:t>
          </a:r>
        </a:p>
      </cdr:txBody>
    </cdr:sp>
  </cdr:relSizeAnchor>
  <cdr:relSizeAnchor xmlns:cdr="http://schemas.openxmlformats.org/drawingml/2006/chartDrawing">
    <cdr:from>
      <cdr:x>0.8279</cdr:x>
      <cdr:y>0.30411</cdr:y>
    </cdr:from>
    <cdr:to>
      <cdr:x>0.89984</cdr:x>
      <cdr:y>0.44114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58C76596-0B47-4146-AADD-6576349C235A}"/>
            </a:ext>
          </a:extLst>
        </cdr:cNvPr>
        <cdr:cNvSpPr/>
      </cdr:nvSpPr>
      <cdr:spPr>
        <a:xfrm xmlns:a="http://schemas.openxmlformats.org/drawingml/2006/main">
          <a:off x="11090534" y="2071690"/>
          <a:ext cx="963670" cy="933450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</a:rPr>
            <a:t>2.0</a:t>
          </a:r>
        </a:p>
      </cdr:txBody>
    </cdr:sp>
  </cdr:relSizeAnchor>
  <cdr:relSizeAnchor xmlns:cdr="http://schemas.openxmlformats.org/drawingml/2006/chartDrawing">
    <cdr:from>
      <cdr:x>0.8222</cdr:x>
      <cdr:y>0.47609</cdr:y>
    </cdr:from>
    <cdr:to>
      <cdr:x>0.90981</cdr:x>
      <cdr:y>0.64527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EDAEF03B-C1C8-4E5E-99DB-8F6734A290EB}"/>
            </a:ext>
          </a:extLst>
        </cdr:cNvPr>
        <cdr:cNvSpPr/>
      </cdr:nvSpPr>
      <cdr:spPr>
        <a:xfrm xmlns:a="http://schemas.openxmlformats.org/drawingml/2006/main">
          <a:off x="11014204" y="3243263"/>
          <a:ext cx="1173578" cy="1152525"/>
        </a:xfrm>
        <a:prstGeom xmlns:a="http://schemas.openxmlformats.org/drawingml/2006/main" prst="ellipse">
          <a:avLst/>
        </a:prstGeom>
        <a:gradFill xmlns:a="http://schemas.openxmlformats.org/drawingml/2006/main">
          <a:gsLst>
            <a:gs pos="0">
              <a:srgbClr val="55227C"/>
            </a:gs>
            <a:gs pos="16000">
              <a:srgbClr val="481D69"/>
            </a:gs>
            <a:gs pos="53000">
              <a:srgbClr val="301345"/>
            </a:gs>
            <a:gs pos="97000">
              <a:srgbClr val="1D0C2A"/>
            </a:gs>
          </a:gsLst>
          <a:path path="circle">
            <a:fillToRect l="50000" t="50000" r="50000" b="50000"/>
          </a:path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3.0</a:t>
          </a:r>
        </a:p>
      </cdr:txBody>
    </cdr:sp>
  </cdr:relSizeAnchor>
  <cdr:relSizeAnchor xmlns:cdr="http://schemas.openxmlformats.org/drawingml/2006/chartDrawing">
    <cdr:from>
      <cdr:x>0.89224</cdr:x>
      <cdr:y>0.17944</cdr:y>
    </cdr:from>
    <cdr:to>
      <cdr:x>0.96608</cdr:x>
      <cdr:y>0.25937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2725420-7A3A-4E2C-A2F0-ADBA98D90203}"/>
            </a:ext>
          </a:extLst>
        </cdr:cNvPr>
        <cdr:cNvSpPr txBox="1"/>
      </cdr:nvSpPr>
      <cdr:spPr>
        <a:xfrm xmlns:a="http://schemas.openxmlformats.org/drawingml/2006/main">
          <a:off x="11952430" y="1222375"/>
          <a:ext cx="989114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Somewhat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0.90577</cdr:x>
      <cdr:y>0.34582</cdr:y>
    </cdr:from>
    <cdr:to>
      <cdr:x>0.95611</cdr:x>
      <cdr:y>0.3908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30A8430-0023-4413-839F-55D050DEEA3E}"/>
            </a:ext>
          </a:extLst>
        </cdr:cNvPr>
        <cdr:cNvSpPr txBox="1"/>
      </cdr:nvSpPr>
      <cdr:spPr>
        <a:xfrm xmlns:a="http://schemas.openxmlformats.org/drawingml/2006/main">
          <a:off x="12133714" y="2355850"/>
          <a:ext cx="674252" cy="306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0.9129</cdr:x>
      <cdr:y>0.5192</cdr:y>
    </cdr:from>
    <cdr:to>
      <cdr:x>0.97534</cdr:x>
      <cdr:y>0.59913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ADE3A06-926A-4B4C-B825-161EA37FB679}"/>
            </a:ext>
          </a:extLst>
        </cdr:cNvPr>
        <cdr:cNvSpPr txBox="1"/>
      </cdr:nvSpPr>
      <cdr:spPr>
        <a:xfrm xmlns:a="http://schemas.openxmlformats.org/drawingml/2006/main">
          <a:off x="12229127" y="3536950"/>
          <a:ext cx="836454" cy="544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Strongly</a:t>
          </a: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Agree</a:t>
          </a:r>
          <a:endParaRPr lang="en-US" sz="1400" i="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4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0.06372</cdr:x>
      <cdr:y>0.31818</cdr:y>
    </cdr:from>
    <cdr:to>
      <cdr:x>0.09653</cdr:x>
      <cdr:y>0.53731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DA59B2D5-56D4-4163-B470-81DED4D16DA3}"/>
            </a:ext>
          </a:extLst>
        </cdr:cNvPr>
        <cdr:cNvSpPr txBox="1"/>
      </cdr:nvSpPr>
      <cdr:spPr>
        <a:xfrm xmlns:a="http://schemas.openxmlformats.org/drawingml/2006/main" rot="18244144">
          <a:off x="326914" y="2694173"/>
          <a:ext cx="149276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The quality of future recruiting efforts matter.</a:t>
          </a:r>
        </a:p>
      </cdr:txBody>
    </cdr:sp>
  </cdr:relSizeAnchor>
  <cdr:relSizeAnchor xmlns:cdr="http://schemas.openxmlformats.org/drawingml/2006/chartDrawing">
    <cdr:from>
      <cdr:x>0.11282</cdr:x>
      <cdr:y>0.36302</cdr:y>
    </cdr:from>
    <cdr:to>
      <cdr:x>0.14563</cdr:x>
      <cdr:y>0.74022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2CDC5508-7A59-4592-8D91-B3E465EC09AE}"/>
            </a:ext>
          </a:extLst>
        </cdr:cNvPr>
        <cdr:cNvSpPr txBox="1"/>
      </cdr:nvSpPr>
      <cdr:spPr>
        <a:xfrm xmlns:a="http://schemas.openxmlformats.org/drawingml/2006/main" rot="18244144">
          <a:off x="446275" y="3538026"/>
          <a:ext cx="2569584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Formal mentoring programs and professional advancement should be prioritized.</a:t>
          </a:r>
        </a:p>
      </cdr:txBody>
    </cdr:sp>
  </cdr:relSizeAnchor>
  <cdr:relSizeAnchor xmlns:cdr="http://schemas.openxmlformats.org/drawingml/2006/chartDrawing">
    <cdr:from>
      <cdr:x>0.17382</cdr:x>
      <cdr:y>0.35957</cdr:y>
    </cdr:from>
    <cdr:to>
      <cdr:x>0.20663</cdr:x>
      <cdr:y>0.821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C39D82F-1D74-408B-9C2C-177290E46845}"/>
            </a:ext>
          </a:extLst>
        </cdr:cNvPr>
        <cdr:cNvSpPr txBox="1"/>
      </cdr:nvSpPr>
      <cdr:spPr>
        <a:xfrm xmlns:a="http://schemas.openxmlformats.org/drawingml/2006/main" rot="18244144">
          <a:off x="976522" y="3801430"/>
          <a:ext cx="314341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Structural inequality and lack of representation of BIPOC individuals at leadership levels continue to be issues.</a:t>
          </a:r>
        </a:p>
      </cdr:txBody>
    </cdr:sp>
  </cdr:relSizeAnchor>
  <cdr:relSizeAnchor xmlns:cdr="http://schemas.openxmlformats.org/drawingml/2006/chartDrawing">
    <cdr:from>
      <cdr:x>0.26663</cdr:x>
      <cdr:y>0.32132</cdr:y>
    </cdr:from>
    <cdr:to>
      <cdr:x>0.29944</cdr:x>
      <cdr:y>0.64471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4C4A73D-F8BB-4E92-A305-BF91D30841CF}"/>
            </a:ext>
          </a:extLst>
        </cdr:cNvPr>
        <cdr:cNvSpPr txBox="1"/>
      </cdr:nvSpPr>
      <cdr:spPr>
        <a:xfrm xmlns:a="http://schemas.openxmlformats.org/drawingml/2006/main" rot="18244144">
          <a:off x="2689982" y="3070664"/>
          <a:ext cx="2203035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Inclusion must be a priority in addition to diversity of the employees.</a:t>
          </a:r>
        </a:p>
      </cdr:txBody>
    </cdr:sp>
  </cdr:relSizeAnchor>
  <cdr:relSizeAnchor xmlns:cdr="http://schemas.openxmlformats.org/drawingml/2006/chartDrawing">
    <cdr:from>
      <cdr:x>0.3202</cdr:x>
      <cdr:y>0.27871</cdr:y>
    </cdr:from>
    <cdr:to>
      <cdr:x>0.35301</cdr:x>
      <cdr:y>0.74014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22E7A478-09B8-4DDE-9A75-EA9580B9EF90}"/>
            </a:ext>
          </a:extLst>
        </cdr:cNvPr>
        <cdr:cNvSpPr txBox="1"/>
      </cdr:nvSpPr>
      <cdr:spPr>
        <a:xfrm xmlns:a="http://schemas.openxmlformats.org/drawingml/2006/main" rot="18244144">
          <a:off x="2937474" y="3250603"/>
          <a:ext cx="3143412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Contextual recruitment has redefined what it means to be talented without diluting the role of a lawyer.</a:t>
          </a:r>
        </a:p>
      </cdr:txBody>
    </cdr:sp>
  </cdr:relSizeAnchor>
  <cdr:relSizeAnchor xmlns:cdr="http://schemas.openxmlformats.org/drawingml/2006/chartDrawing">
    <cdr:from>
      <cdr:x>0.39555</cdr:x>
      <cdr:y>0.30233</cdr:y>
    </cdr:from>
    <cdr:to>
      <cdr:x>0.42836</cdr:x>
      <cdr:y>0.68403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A05B64C4-006F-4F60-8A60-8DAAEC62755E}"/>
            </a:ext>
          </a:extLst>
        </cdr:cNvPr>
        <cdr:cNvSpPr txBox="1"/>
      </cdr:nvSpPr>
      <cdr:spPr>
        <a:xfrm xmlns:a="http://schemas.openxmlformats.org/drawingml/2006/main" rot="18244144">
          <a:off x="4218427" y="3139942"/>
          <a:ext cx="2600269" cy="439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could do more to prepare BIPOC students for careers in indigent defense.</a:t>
          </a:r>
        </a:p>
      </cdr:txBody>
    </cdr:sp>
  </cdr:relSizeAnchor>
  <cdr:relSizeAnchor xmlns:cdr="http://schemas.openxmlformats.org/drawingml/2006/chartDrawing">
    <cdr:from>
      <cdr:x>0.45352</cdr:x>
      <cdr:y>0.47749</cdr:y>
    </cdr:from>
    <cdr:to>
      <cdr:x>0.49743</cdr:x>
      <cdr:y>0.85033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993B5265-78F9-4BB7-83CE-DCCC6E876B89}"/>
            </a:ext>
          </a:extLst>
        </cdr:cNvPr>
        <cdr:cNvSpPr txBox="1"/>
      </cdr:nvSpPr>
      <cdr:spPr>
        <a:xfrm xmlns:a="http://schemas.openxmlformats.org/drawingml/2006/main" rot="18244144">
          <a:off x="5099479" y="4228584"/>
          <a:ext cx="2539922" cy="58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must create and maintain non-toxic, inclusionary, and supportive learning environments for BIPOC students. </a:t>
          </a:r>
        </a:p>
      </cdr:txBody>
    </cdr:sp>
  </cdr:relSizeAnchor>
  <cdr:relSizeAnchor xmlns:cdr="http://schemas.openxmlformats.org/drawingml/2006/chartDrawing">
    <cdr:from>
      <cdr:x>0.5273</cdr:x>
      <cdr:y>0.4949</cdr:y>
    </cdr:from>
    <cdr:to>
      <cdr:x>0.57122</cdr:x>
      <cdr:y>0.84145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8190C648-4B65-49D5-A6D5-B5FE7B6DFFE4}"/>
            </a:ext>
          </a:extLst>
        </cdr:cNvPr>
        <cdr:cNvSpPr txBox="1"/>
      </cdr:nvSpPr>
      <cdr:spPr>
        <a:xfrm xmlns:a="http://schemas.openxmlformats.org/drawingml/2006/main" rot="18244144">
          <a:off x="6177439" y="4257620"/>
          <a:ext cx="2360860" cy="58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A person’s learning environment informs (positively or negatively) how that person will navigate workplace challenges.</a:t>
          </a:r>
        </a:p>
      </cdr:txBody>
    </cdr:sp>
  </cdr:relSizeAnchor>
  <cdr:relSizeAnchor xmlns:cdr="http://schemas.openxmlformats.org/drawingml/2006/chartDrawing">
    <cdr:from>
      <cdr:x>0.64028</cdr:x>
      <cdr:y>0.30501</cdr:y>
    </cdr:from>
    <cdr:to>
      <cdr:x>0.67349</cdr:x>
      <cdr:y>0.62865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B3E50492-B4F2-4D1F-841B-02B335625F95}"/>
            </a:ext>
          </a:extLst>
        </cdr:cNvPr>
        <cdr:cNvSpPr txBox="1"/>
      </cdr:nvSpPr>
      <cdr:spPr>
        <a:xfrm xmlns:a="http://schemas.openxmlformats.org/drawingml/2006/main" rot="18244144">
          <a:off x="7697206" y="2957705"/>
          <a:ext cx="2204726" cy="44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Law schools could do more to improve their culture and environment.</a:t>
          </a:r>
        </a:p>
      </cdr:txBody>
    </cdr:sp>
  </cdr:relSizeAnchor>
  <cdr:relSizeAnchor xmlns:cdr="http://schemas.openxmlformats.org/drawingml/2006/chartDrawing">
    <cdr:from>
      <cdr:x>0.68141</cdr:x>
      <cdr:y>0.52479</cdr:y>
    </cdr:from>
    <cdr:to>
      <cdr:x>0.71463</cdr:x>
      <cdr:y>0.84844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55D20AE1-2F7D-4407-93D1-4CF5F75D7999}"/>
            </a:ext>
          </a:extLst>
        </cdr:cNvPr>
        <cdr:cNvSpPr txBox="1"/>
      </cdr:nvSpPr>
      <cdr:spPr>
        <a:xfrm xmlns:a="http://schemas.openxmlformats.org/drawingml/2006/main" rot="18244144">
          <a:off x="8248237" y="4454937"/>
          <a:ext cx="2204738" cy="44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Improvements can be made to the interviewing and onboarding process.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390524</xdr:colOff>
      <xdr:row>26</xdr:row>
      <xdr:rowOff>166686</xdr:rowOff>
    </xdr:from>
    <xdr:to>
      <xdr:col>6</xdr:col>
      <xdr:colOff>1895474</xdr:colOff>
      <xdr:row>62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E4C328-0A1B-4367-A2B1-166B62447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361949</xdr:colOff>
      <xdr:row>64</xdr:row>
      <xdr:rowOff>33335</xdr:rowOff>
    </xdr:from>
    <xdr:to>
      <xdr:col>6</xdr:col>
      <xdr:colOff>1866899</xdr:colOff>
      <xdr:row>99</xdr:row>
      <xdr:rowOff>68387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044EF3-9254-4D4A-9740-4A337A810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0.02308</cdr:x>
      <cdr:y>0.87775</cdr:y>
    </cdr:from>
    <cdr:to>
      <cdr:x>0.97628</cdr:x>
      <cdr:y>0.98294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153E5D13-1694-4572-8374-62EDA3A4BBB0}"/>
            </a:ext>
          </a:extLst>
        </cdr:cNvPr>
        <cdr:cNvSpPr/>
      </cdr:nvSpPr>
      <cdr:spPr>
        <a:xfrm xmlns:a="http://schemas.openxmlformats.org/drawingml/2006/main">
          <a:off x="342901" y="5881690"/>
          <a:ext cx="14163675" cy="70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0.7391</cdr:x>
      <cdr:y>0.90192</cdr:y>
    </cdr:from>
    <cdr:to>
      <cdr:x>0.96282</cdr:x>
      <cdr:y>0.96447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C11A960-187F-444C-9189-9A454A4E0977}"/>
            </a:ext>
          </a:extLst>
        </cdr:cNvPr>
        <cdr:cNvSpPr txBox="1"/>
      </cdr:nvSpPr>
      <cdr:spPr>
        <a:xfrm xmlns:a="http://schemas.openxmlformats.org/drawingml/2006/main">
          <a:off x="10982287" y="6043591"/>
          <a:ext cx="3324255" cy="419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0.11218</cdr:x>
      <cdr:y>0.88628</cdr:y>
    </cdr:from>
    <cdr:to>
      <cdr:x>0.51282</cdr:x>
      <cdr:y>0.97441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88F05451-4242-4600-BCAC-F02262735C74}"/>
            </a:ext>
          </a:extLst>
        </cdr:cNvPr>
        <cdr:cNvSpPr/>
      </cdr:nvSpPr>
      <cdr:spPr>
        <a:xfrm xmlns:a="http://schemas.openxmlformats.org/drawingml/2006/main">
          <a:off x="1666883" y="5938820"/>
          <a:ext cx="5953118" cy="5905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0.02757</cdr:x>
      <cdr:y>0.90192</cdr:y>
    </cdr:from>
    <cdr:to>
      <cdr:x>0.11218</cdr:x>
      <cdr:y>0.95025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5532F7F-5C13-4945-8007-E1111A444A06}"/>
            </a:ext>
          </a:extLst>
        </cdr:cNvPr>
        <cdr:cNvSpPr txBox="1"/>
      </cdr:nvSpPr>
      <cdr:spPr>
        <a:xfrm xmlns:a="http://schemas.openxmlformats.org/drawingml/2006/main">
          <a:off x="409647" y="6043590"/>
          <a:ext cx="125722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0.13334</cdr:x>
      <cdr:y>0.90761</cdr:y>
    </cdr:from>
    <cdr:to>
      <cdr:x>0.2109</cdr:x>
      <cdr:y>0.95167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8C536C3E-94A4-4893-8D11-FAD99A6C1BCD}"/>
            </a:ext>
          </a:extLst>
        </cdr:cNvPr>
        <cdr:cNvSpPr txBox="1"/>
      </cdr:nvSpPr>
      <cdr:spPr>
        <a:xfrm xmlns:a="http://schemas.openxmlformats.org/drawingml/2006/main">
          <a:off x="1981242" y="6081721"/>
          <a:ext cx="1152464" cy="295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0.22714</cdr:x>
      <cdr:y>0.90737</cdr:y>
    </cdr:from>
    <cdr:to>
      <cdr:x>0.27244</cdr:x>
      <cdr:y>0.95144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275E318-4001-49C8-A804-0F05EA1132E7}"/>
            </a:ext>
          </a:extLst>
        </cdr:cNvPr>
        <cdr:cNvSpPr txBox="1"/>
      </cdr:nvSpPr>
      <cdr:spPr>
        <a:xfrm xmlns:a="http://schemas.openxmlformats.org/drawingml/2006/main">
          <a:off x="3375001" y="6080113"/>
          <a:ext cx="673113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0.29252</cdr:x>
      <cdr:y>0.90594</cdr:y>
    </cdr:from>
    <cdr:to>
      <cdr:x>0.37884</cdr:x>
      <cdr:y>0.95001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76F7F28-7370-4C30-B61F-DF55E661A7C7}"/>
            </a:ext>
          </a:extLst>
        </cdr:cNvPr>
        <cdr:cNvSpPr txBox="1"/>
      </cdr:nvSpPr>
      <cdr:spPr>
        <a:xfrm xmlns:a="http://schemas.openxmlformats.org/drawingml/2006/main">
          <a:off x="4346574" y="6070588"/>
          <a:ext cx="1282629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0.39637</cdr:x>
      <cdr:y>0.90737</cdr:y>
    </cdr:from>
    <cdr:to>
      <cdr:x>0.5109</cdr:x>
      <cdr:y>0.95144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7EBC5A9-11CA-452E-BA00-83C8A5C0F603}"/>
            </a:ext>
          </a:extLst>
        </cdr:cNvPr>
        <cdr:cNvSpPr txBox="1"/>
      </cdr:nvSpPr>
      <cdr:spPr>
        <a:xfrm xmlns:a="http://schemas.openxmlformats.org/drawingml/2006/main">
          <a:off x="5889680" y="6080113"/>
          <a:ext cx="1701745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0.52906</cdr:x>
      <cdr:y>0.90737</cdr:y>
    </cdr:from>
    <cdr:to>
      <cdr:x>0.60577</cdr:x>
      <cdr:y>0.95144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35E609E-A2AC-4346-A222-B5AFCCE58862}"/>
            </a:ext>
          </a:extLst>
        </cdr:cNvPr>
        <cdr:cNvSpPr txBox="1"/>
      </cdr:nvSpPr>
      <cdr:spPr>
        <a:xfrm xmlns:a="http://schemas.openxmlformats.org/drawingml/2006/main">
          <a:off x="7861249" y="6080113"/>
          <a:ext cx="1139834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Agree</a:t>
          </a:r>
        </a:p>
      </cdr:txBody>
    </cdr:sp>
  </cdr:relSizeAnchor>
  <cdr:relSizeAnchor xmlns:cdr="http://schemas.openxmlformats.org/drawingml/2006/chartDrawing">
    <cdr:from>
      <cdr:x>0.61753</cdr:x>
      <cdr:y>0.90594</cdr:y>
    </cdr:from>
    <cdr:to>
      <cdr:x>0.65193</cdr:x>
      <cdr:y>0.95001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C2A62419-495E-4112-81E9-BC4459E47851}"/>
            </a:ext>
          </a:extLst>
        </cdr:cNvPr>
        <cdr:cNvSpPr txBox="1"/>
      </cdr:nvSpPr>
      <cdr:spPr>
        <a:xfrm xmlns:a="http://schemas.openxmlformats.org/drawingml/2006/main">
          <a:off x="9175821" y="6070588"/>
          <a:ext cx="511150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0.6656</cdr:x>
      <cdr:y>0.90594</cdr:y>
    </cdr:from>
    <cdr:to>
      <cdr:x>0.74231</cdr:x>
      <cdr:y>0.95001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C2A62419-495E-4112-81E9-BC4459E47851}"/>
            </a:ext>
          </a:extLst>
        </cdr:cNvPr>
        <cdr:cNvSpPr txBox="1"/>
      </cdr:nvSpPr>
      <cdr:spPr>
        <a:xfrm xmlns:a="http://schemas.openxmlformats.org/drawingml/2006/main">
          <a:off x="9890166" y="6070588"/>
          <a:ext cx="1139834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Agree</a:t>
          </a:r>
        </a:p>
      </cdr:txBody>
    </cdr:sp>
  </cdr:relSizeAnchor>
  <cdr:relSizeAnchor xmlns:cdr="http://schemas.openxmlformats.org/drawingml/2006/chartDrawing">
    <cdr:from>
      <cdr:x>0.11795</cdr:x>
      <cdr:y>0.91471</cdr:y>
    </cdr:from>
    <cdr:to>
      <cdr:x>0.13013</cdr:x>
      <cdr:y>0.94456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03FBA87B-81F8-4097-B1B5-87CA43745B5D}"/>
            </a:ext>
          </a:extLst>
        </cdr:cNvPr>
        <cdr:cNvSpPr/>
      </cdr:nvSpPr>
      <cdr:spPr>
        <a:xfrm xmlns:a="http://schemas.openxmlformats.org/drawingml/2006/main">
          <a:off x="1752601" y="6129339"/>
          <a:ext cx="180975" cy="2000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0.21175</cdr:x>
      <cdr:y>0.91448</cdr:y>
    </cdr:from>
    <cdr:to>
      <cdr:x>0.22393</cdr:x>
      <cdr:y>0.94433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3146439" y="6127773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0.2797</cdr:x>
      <cdr:y>0.91163</cdr:y>
    </cdr:from>
    <cdr:to>
      <cdr:x>0.29188</cdr:x>
      <cdr:y>0.94148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4156123" y="6108676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0.38226</cdr:x>
      <cdr:y>0.91448</cdr:y>
    </cdr:from>
    <cdr:to>
      <cdr:x>0.39444</cdr:x>
      <cdr:y>0.94433</cdr:y>
    </cdr:to>
    <cdr:sp macro="" textlink="">
      <cdr:nvSpPr>
        <cdr:cNvPr id="18" name="Oval 17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5680047" y="6127755"/>
          <a:ext cx="180983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0.52073</cdr:x>
      <cdr:y>0.91448</cdr:y>
    </cdr:from>
    <cdr:to>
      <cdr:x>0.53291</cdr:x>
      <cdr:y>0.94433</cdr:y>
    </cdr:to>
    <cdr:sp macro="" textlink="">
      <cdr:nvSpPr>
        <cdr:cNvPr id="19" name="Oval 18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7737519" y="6127755"/>
          <a:ext cx="180983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0.60727</cdr:x>
      <cdr:y>0.91448</cdr:y>
    </cdr:from>
    <cdr:to>
      <cdr:x>0.61945</cdr:x>
      <cdr:y>0.94433</cdr:y>
    </cdr:to>
    <cdr:sp macro="" textlink="">
      <cdr:nvSpPr>
        <cdr:cNvPr id="20" name="Oval 19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9023353" y="6127755"/>
          <a:ext cx="180982" cy="20002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0.65726</cdr:x>
      <cdr:y>0.91306</cdr:y>
    </cdr:from>
    <cdr:to>
      <cdr:x>0.66944</cdr:x>
      <cdr:y>0.94291</cdr:y>
    </cdr:to>
    <cdr:sp macro="" textlink="">
      <cdr:nvSpPr>
        <cdr:cNvPr id="21" name="Oval 20">
          <a:extLst xmlns:a="http://schemas.openxmlformats.org/drawingml/2006/main">
            <a:ext uri="{FF2B5EF4-FFF2-40B4-BE49-F238E27FC236}">
              <a16:creationId xmlns:a16="http://schemas.microsoft.com/office/drawing/2014/main" id="{E918E282-D271-4D63-8B1E-5FCC206F06CA}"/>
            </a:ext>
          </a:extLst>
        </cdr:cNvPr>
        <cdr:cNvSpPr/>
      </cdr:nvSpPr>
      <cdr:spPr>
        <a:xfrm xmlns:a="http://schemas.openxmlformats.org/drawingml/2006/main">
          <a:off x="9766272" y="6118240"/>
          <a:ext cx="180983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</cdr:x>
      <cdr:y>0.9076</cdr:y>
    </cdr:from>
    <cdr:to>
      <cdr:x>0.73654</cdr:x>
      <cdr:y>0.96588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7708DA3E-FE7A-427F-B2E3-157C6E7E2AB5}"/>
            </a:ext>
          </a:extLst>
        </cdr:cNvPr>
        <cdr:cNvCxnSpPr/>
      </cdr:nvCxnSpPr>
      <cdr:spPr>
        <a:xfrm xmlns:a="http://schemas.openxmlformats.org/drawingml/2006/main">
          <a:off x="10934701" y="6081714"/>
          <a:ext cx="9525" cy="390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0.14231</cdr:x>
      <cdr:y>0.94598</cdr:y>
    </cdr:from>
    <cdr:to>
      <cdr:x>0.42628</cdr:x>
      <cdr:y>0.98579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2EC05A-F352-4176-BF8E-60EC5A531CC2}"/>
            </a:ext>
          </a:extLst>
        </cdr:cNvPr>
        <cdr:cNvSpPr txBox="1"/>
      </cdr:nvSpPr>
      <cdr:spPr>
        <a:xfrm xmlns:a="http://schemas.openxmlformats.org/drawingml/2006/main">
          <a:off x="2114550" y="6338889"/>
          <a:ext cx="4219576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------------------------------------------</a:t>
          </a:r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</a:rPr>
            <a:t>No responses fell into these categories------------------------------------------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0.11076</cdr:x>
      <cdr:y>0.89221</cdr:y>
    </cdr:from>
    <cdr:to>
      <cdr:x>0.38017</cdr:x>
      <cdr:y>0.98032</cdr:y>
    </cdr:to>
    <cdr:sp macro="" textlink="">
      <cdr:nvSpPr>
        <cdr:cNvPr id="18" name="Rectangle 17">
          <a:extLst xmlns:a="http://schemas.openxmlformats.org/drawingml/2006/main">
            <a:ext uri="{FF2B5EF4-FFF2-40B4-BE49-F238E27FC236}">
              <a16:creationId xmlns:a16="http://schemas.microsoft.com/office/drawing/2014/main" id="{57189DEC-1045-4776-BFB5-B0C6A2A5CE8C}"/>
            </a:ext>
          </a:extLst>
        </cdr:cNvPr>
        <cdr:cNvSpPr/>
      </cdr:nvSpPr>
      <cdr:spPr>
        <a:xfrm xmlns:a="http://schemas.openxmlformats.org/drawingml/2006/main">
          <a:off x="1646237" y="5980114"/>
          <a:ext cx="4004469" cy="5905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bg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0.73834</cdr:x>
      <cdr:y>0.90386</cdr:y>
    </cdr:from>
    <cdr:to>
      <cdr:x>0.96206</cdr:x>
      <cdr:y>0.96639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BA2BDB7-633B-44B1-9A9A-85229E4239AD}"/>
            </a:ext>
          </a:extLst>
        </cdr:cNvPr>
        <cdr:cNvSpPr txBox="1"/>
      </cdr:nvSpPr>
      <cdr:spPr>
        <a:xfrm xmlns:a="http://schemas.openxmlformats.org/drawingml/2006/main">
          <a:off x="10974536" y="6058165"/>
          <a:ext cx="3325321" cy="419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number inside each bar indicates number of respondents.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r>
            <a:rPr lang="en-US" sz="100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The color of the bar indicates the response.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0.02601</cdr:x>
      <cdr:y>0.91096</cdr:y>
    </cdr:from>
    <cdr:to>
      <cdr:x>0.11062</cdr:x>
      <cdr:y>0.95928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4E47D46-5D5A-47D6-9A47-2BD3F9C71CF4}"/>
            </a:ext>
          </a:extLst>
        </cdr:cNvPr>
        <cdr:cNvSpPr txBox="1"/>
      </cdr:nvSpPr>
      <cdr:spPr>
        <a:xfrm xmlns:a="http://schemas.openxmlformats.org/drawingml/2006/main">
          <a:off x="386600" y="6105790"/>
          <a:ext cx="1257623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1">
                  <a:lumMod val="50000"/>
                  <a:lumOff val="50000"/>
                </a:schemeClr>
              </a:solidFill>
            </a:rPr>
            <a:t>Response</a:t>
          </a:r>
          <a:r>
            <a:rPr lang="en-US" sz="1400" b="1" baseline="0">
              <a:solidFill>
                <a:schemeClr val="tx1">
                  <a:lumMod val="50000"/>
                  <a:lumOff val="50000"/>
                </a:schemeClr>
              </a:solidFill>
            </a:rPr>
            <a:t> Key: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0.13258</cdr:x>
      <cdr:y>0.9131</cdr:y>
    </cdr:from>
    <cdr:to>
      <cdr:x>0.21014</cdr:x>
      <cdr:y>0.95715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F26CBF9-1445-41E4-B751-5238E459F268}"/>
            </a:ext>
          </a:extLst>
        </cdr:cNvPr>
        <cdr:cNvSpPr txBox="1"/>
      </cdr:nvSpPr>
      <cdr:spPr>
        <a:xfrm xmlns:a="http://schemas.openxmlformats.org/drawingml/2006/main">
          <a:off x="1970605" y="6120107"/>
          <a:ext cx="1152834" cy="2952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Disagree</a:t>
          </a:r>
        </a:p>
      </cdr:txBody>
    </cdr:sp>
  </cdr:relSizeAnchor>
  <cdr:relSizeAnchor xmlns:cdr="http://schemas.openxmlformats.org/drawingml/2006/chartDrawing">
    <cdr:from>
      <cdr:x>0.22638</cdr:x>
      <cdr:y>0.91286</cdr:y>
    </cdr:from>
    <cdr:to>
      <cdr:x>0.27168</cdr:x>
      <cdr:y>0.95692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5AC2D8-106D-4537-82A2-AA6E2575B907}"/>
            </a:ext>
          </a:extLst>
        </cdr:cNvPr>
        <cdr:cNvSpPr txBox="1"/>
      </cdr:nvSpPr>
      <cdr:spPr>
        <a:xfrm xmlns:a="http://schemas.openxmlformats.org/drawingml/2006/main">
          <a:off x="3364812" y="6118499"/>
          <a:ext cx="673328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0.29176</cdr:x>
      <cdr:y>0.91144</cdr:y>
    </cdr:from>
    <cdr:to>
      <cdr:x>0.37808</cdr:x>
      <cdr:y>0.9555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5452824-96C4-4CF7-A508-F61D36CA81BC}"/>
            </a:ext>
          </a:extLst>
        </cdr:cNvPr>
        <cdr:cNvSpPr txBox="1"/>
      </cdr:nvSpPr>
      <cdr:spPr>
        <a:xfrm xmlns:a="http://schemas.openxmlformats.org/drawingml/2006/main">
          <a:off x="4336696" y="6108974"/>
          <a:ext cx="1283040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Disagree</a:t>
          </a:r>
        </a:p>
      </cdr:txBody>
    </cdr:sp>
  </cdr:relSizeAnchor>
  <cdr:relSizeAnchor xmlns:cdr="http://schemas.openxmlformats.org/drawingml/2006/chartDrawing">
    <cdr:from>
      <cdr:x>0.40282</cdr:x>
      <cdr:y>0.91286</cdr:y>
    </cdr:from>
    <cdr:to>
      <cdr:x>0.51735</cdr:x>
      <cdr:y>0.95692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781B6-2F77-4120-95AC-91732D340CC2}"/>
            </a:ext>
          </a:extLst>
        </cdr:cNvPr>
        <cdr:cNvSpPr txBox="1"/>
      </cdr:nvSpPr>
      <cdr:spPr>
        <a:xfrm xmlns:a="http://schemas.openxmlformats.org/drawingml/2006/main">
          <a:off x="5987454" y="6118499"/>
          <a:ext cx="1702290" cy="29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Neither Agree nor Disagree</a:t>
          </a:r>
        </a:p>
      </cdr:txBody>
    </cdr:sp>
  </cdr:relSizeAnchor>
  <cdr:relSizeAnchor xmlns:cdr="http://schemas.openxmlformats.org/drawingml/2006/chartDrawing">
    <cdr:from>
      <cdr:x>0.5283</cdr:x>
      <cdr:y>0.91286</cdr:y>
    </cdr:from>
    <cdr:to>
      <cdr:x>0.60501</cdr:x>
      <cdr:y>0.95692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2C2CC8E-53D4-4283-B599-E043F65705AD}"/>
            </a:ext>
          </a:extLst>
        </cdr:cNvPr>
        <cdr:cNvSpPr txBox="1"/>
      </cdr:nvSpPr>
      <cdr:spPr>
        <a:xfrm xmlns:a="http://schemas.openxmlformats.org/drawingml/2006/main">
          <a:off x="7852498" y="6118499"/>
          <a:ext cx="1140199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Somewhat Agree</a:t>
          </a:r>
        </a:p>
      </cdr:txBody>
    </cdr:sp>
  </cdr:relSizeAnchor>
  <cdr:relSizeAnchor xmlns:cdr="http://schemas.openxmlformats.org/drawingml/2006/chartDrawing">
    <cdr:from>
      <cdr:x>0.61677</cdr:x>
      <cdr:y>0.91144</cdr:y>
    </cdr:from>
    <cdr:to>
      <cdr:x>0.65117</cdr:x>
      <cdr:y>0.9555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E4644D95-4448-4384-9F02-ED3B013465B6}"/>
            </a:ext>
          </a:extLst>
        </cdr:cNvPr>
        <cdr:cNvSpPr txBox="1"/>
      </cdr:nvSpPr>
      <cdr:spPr>
        <a:xfrm xmlns:a="http://schemas.openxmlformats.org/drawingml/2006/main">
          <a:off x="9167491" y="6108974"/>
          <a:ext cx="511313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0.66484</cdr:x>
      <cdr:y>0.91144</cdr:y>
    </cdr:from>
    <cdr:to>
      <cdr:x>0.74155</cdr:x>
      <cdr:y>0.9555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9815275-36D3-42D0-AD34-63EC38D352DF}"/>
            </a:ext>
          </a:extLst>
        </cdr:cNvPr>
        <cdr:cNvSpPr txBox="1"/>
      </cdr:nvSpPr>
      <cdr:spPr>
        <a:xfrm xmlns:a="http://schemas.openxmlformats.org/drawingml/2006/main">
          <a:off x="9882065" y="6108974"/>
          <a:ext cx="1140199" cy="295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Strongly Agree</a:t>
          </a:r>
        </a:p>
      </cdr:txBody>
    </cdr:sp>
  </cdr:relSizeAnchor>
  <cdr:relSizeAnchor xmlns:cdr="http://schemas.openxmlformats.org/drawingml/2006/chartDrawing">
    <cdr:from>
      <cdr:x>0.11719</cdr:x>
      <cdr:y>0.9202</cdr:y>
    </cdr:from>
    <cdr:to>
      <cdr:x>0.12937</cdr:x>
      <cdr:y>0.95005</cdr:y>
    </cdr:to>
    <cdr:sp macro="" textlink="">
      <cdr:nvSpPr>
        <cdr:cNvPr id="11" name="Oval 10">
          <a:extLst xmlns:a="http://schemas.openxmlformats.org/drawingml/2006/main">
            <a:ext uri="{FF2B5EF4-FFF2-40B4-BE49-F238E27FC236}">
              <a16:creationId xmlns:a16="http://schemas.microsoft.com/office/drawing/2014/main" id="{2BF4A68A-80B7-444B-BA06-B1BE72AAF388}"/>
            </a:ext>
          </a:extLst>
        </cdr:cNvPr>
        <cdr:cNvSpPr/>
      </cdr:nvSpPr>
      <cdr:spPr>
        <a:xfrm xmlns:a="http://schemas.openxmlformats.org/drawingml/2006/main">
          <a:off x="1741909" y="6167710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0.21099</cdr:x>
      <cdr:y>0.91997</cdr:y>
    </cdr:from>
    <cdr:to>
      <cdr:x>0.22317</cdr:x>
      <cdr:y>0.94981</cdr:y>
    </cdr:to>
    <cdr:sp macro="" textlink="">
      <cdr:nvSpPr>
        <cdr:cNvPr id="12" name="Oval 11">
          <a:extLst xmlns:a="http://schemas.openxmlformats.org/drawingml/2006/main">
            <a:ext uri="{FF2B5EF4-FFF2-40B4-BE49-F238E27FC236}">
              <a16:creationId xmlns:a16="http://schemas.microsoft.com/office/drawing/2014/main" id="{34D180A5-9246-44F8-884D-283537613830}"/>
            </a:ext>
          </a:extLst>
        </cdr:cNvPr>
        <cdr:cNvSpPr/>
      </cdr:nvSpPr>
      <cdr:spPr>
        <a:xfrm xmlns:a="http://schemas.openxmlformats.org/drawingml/2006/main">
          <a:off x="3136176" y="6166159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0.27895</cdr:x>
      <cdr:y>0.91712</cdr:y>
    </cdr:from>
    <cdr:to>
      <cdr:x>0.29113</cdr:x>
      <cdr:y>0.94696</cdr:y>
    </cdr:to>
    <cdr:sp macro="" textlink="">
      <cdr:nvSpPr>
        <cdr:cNvPr id="13" name="Oval 12">
          <a:extLst xmlns:a="http://schemas.openxmlformats.org/drawingml/2006/main">
            <a:ext uri="{FF2B5EF4-FFF2-40B4-BE49-F238E27FC236}">
              <a16:creationId xmlns:a16="http://schemas.microsoft.com/office/drawing/2014/main" id="{D3D80F72-814F-4071-ABBA-4DB3D872D123}"/>
            </a:ext>
          </a:extLst>
        </cdr:cNvPr>
        <cdr:cNvSpPr/>
      </cdr:nvSpPr>
      <cdr:spPr>
        <a:xfrm xmlns:a="http://schemas.openxmlformats.org/drawingml/2006/main">
          <a:off x="4146184" y="6147062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0.38871</cdr:x>
      <cdr:y>0.91997</cdr:y>
    </cdr:from>
    <cdr:to>
      <cdr:x>0.40089</cdr:x>
      <cdr:y>0.94981</cdr:y>
    </cdr:to>
    <cdr:sp macro="" textlink="">
      <cdr:nvSpPr>
        <cdr:cNvPr id="14" name="Oval 13">
          <a:extLst xmlns:a="http://schemas.openxmlformats.org/drawingml/2006/main">
            <a:ext uri="{FF2B5EF4-FFF2-40B4-BE49-F238E27FC236}">
              <a16:creationId xmlns:a16="http://schemas.microsoft.com/office/drawing/2014/main" id="{5669B0B8-56D8-4B7E-9085-7F24431FF6A6}"/>
            </a:ext>
          </a:extLst>
        </cdr:cNvPr>
        <cdr:cNvSpPr/>
      </cdr:nvSpPr>
      <cdr:spPr>
        <a:xfrm xmlns:a="http://schemas.openxmlformats.org/drawingml/2006/main">
          <a:off x="5777754" y="6166141"/>
          <a:ext cx="181040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0.51997</cdr:x>
      <cdr:y>0.91997</cdr:y>
    </cdr:from>
    <cdr:to>
      <cdr:x>0.53215</cdr:x>
      <cdr:y>0.94981</cdr:y>
    </cdr:to>
    <cdr:sp macro="" textlink="">
      <cdr:nvSpPr>
        <cdr:cNvPr id="15" name="Oval 14">
          <a:extLst xmlns:a="http://schemas.openxmlformats.org/drawingml/2006/main">
            <a:ext uri="{FF2B5EF4-FFF2-40B4-BE49-F238E27FC236}">
              <a16:creationId xmlns:a16="http://schemas.microsoft.com/office/drawing/2014/main" id="{562015DF-4629-4EA6-B4C4-1E0918263860}"/>
            </a:ext>
          </a:extLst>
        </cdr:cNvPr>
        <cdr:cNvSpPr/>
      </cdr:nvSpPr>
      <cdr:spPr>
        <a:xfrm xmlns:a="http://schemas.openxmlformats.org/drawingml/2006/main">
          <a:off x="7728728" y="6166141"/>
          <a:ext cx="181041" cy="20002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0.60651</cdr:x>
      <cdr:y>0.91997</cdr:y>
    </cdr:from>
    <cdr:to>
      <cdr:x>0.61869</cdr:x>
      <cdr:y>0.94981</cdr:y>
    </cdr:to>
    <cdr:sp macro="" textlink="">
      <cdr:nvSpPr>
        <cdr:cNvPr id="16" name="Oval 15">
          <a:extLst xmlns:a="http://schemas.openxmlformats.org/drawingml/2006/main">
            <a:ext uri="{FF2B5EF4-FFF2-40B4-BE49-F238E27FC236}">
              <a16:creationId xmlns:a16="http://schemas.microsoft.com/office/drawing/2014/main" id="{FE38B4DA-5464-4457-9E1B-0B0C5C420357}"/>
            </a:ext>
          </a:extLst>
        </cdr:cNvPr>
        <cdr:cNvSpPr/>
      </cdr:nvSpPr>
      <cdr:spPr>
        <a:xfrm xmlns:a="http://schemas.openxmlformats.org/drawingml/2006/main">
          <a:off x="9014974" y="6166141"/>
          <a:ext cx="181040" cy="20002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0.6565</cdr:x>
      <cdr:y>0.91855</cdr:y>
    </cdr:from>
    <cdr:to>
      <cdr:x>0.66868</cdr:x>
      <cdr:y>0.94839</cdr:y>
    </cdr:to>
    <cdr:sp macro="" textlink="">
      <cdr:nvSpPr>
        <cdr:cNvPr id="17" name="Oval 16">
          <a:extLst xmlns:a="http://schemas.openxmlformats.org/drawingml/2006/main">
            <a:ext uri="{FF2B5EF4-FFF2-40B4-BE49-F238E27FC236}">
              <a16:creationId xmlns:a16="http://schemas.microsoft.com/office/drawing/2014/main" id="{59626312-2FBB-4A01-8DAA-A5876A4B9F54}"/>
            </a:ext>
          </a:extLst>
        </cdr:cNvPr>
        <cdr:cNvSpPr/>
      </cdr:nvSpPr>
      <cdr:spPr>
        <a:xfrm xmlns:a="http://schemas.openxmlformats.org/drawingml/2006/main">
          <a:off x="9758131" y="6156626"/>
          <a:ext cx="181041" cy="20002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0.02024</cdr:x>
      <cdr:y>0.88333</cdr:y>
    </cdr:from>
    <cdr:to>
      <cdr:x>0.97344</cdr:x>
      <cdr:y>0.9885</cdr:y>
    </cdr:to>
    <cdr:sp macro="" textlink="">
      <cdr:nvSpPr>
        <cdr:cNvPr id="19" name="Rectangle 18">
          <a:extLst xmlns:a="http://schemas.openxmlformats.org/drawingml/2006/main">
            <a:ext uri="{FF2B5EF4-FFF2-40B4-BE49-F238E27FC236}">
              <a16:creationId xmlns:a16="http://schemas.microsoft.com/office/drawing/2014/main" id="{84F6B496-ABD8-4140-98DE-A4D217459778}"/>
            </a:ext>
          </a:extLst>
        </cdr:cNvPr>
        <cdr:cNvSpPr/>
      </cdr:nvSpPr>
      <cdr:spPr>
        <a:xfrm xmlns:a="http://schemas.openxmlformats.org/drawingml/2006/main">
          <a:off x="300831" y="5920581"/>
          <a:ext cx="14168139" cy="704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0.12117</cdr:x>
      <cdr:y>0.95261</cdr:y>
    </cdr:from>
    <cdr:to>
      <cdr:x>0.40514</cdr:x>
      <cdr:y>0.9924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F5FE7795-D6D8-435B-A4BC-D50EACC6667A}"/>
            </a:ext>
          </a:extLst>
        </cdr:cNvPr>
        <cdr:cNvSpPr txBox="1"/>
      </cdr:nvSpPr>
      <cdr:spPr>
        <a:xfrm xmlns:a="http://schemas.openxmlformats.org/drawingml/2006/main">
          <a:off x="1801019" y="6384924"/>
          <a:ext cx="422092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-------------------------</a:t>
          </a:r>
          <a:r>
            <a:rPr lang="en-US" sz="900" i="1">
              <a:solidFill>
                <a:schemeClr val="tx1">
                  <a:lumMod val="50000"/>
                  <a:lumOff val="50000"/>
                </a:schemeClr>
              </a:solidFill>
            </a:rPr>
            <a:t>No responses fell into these categories-----------------------</a:t>
          </a:r>
        </a:p>
      </cdr:txBody>
    </cdr:sp>
  </cdr:relSizeAnchor>
  <cdr:relSizeAnchor xmlns:cdr="http://schemas.openxmlformats.org/drawingml/2006/chartDrawing">
    <cdr:from>
      <cdr:x>0.73555</cdr:x>
      <cdr:y>0.90465</cdr:y>
    </cdr:from>
    <cdr:to>
      <cdr:x>0.73619</cdr:x>
      <cdr:y>0.96291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BA067753-40FD-4EF0-8E8B-CC62F06090AB}"/>
            </a:ext>
          </a:extLst>
        </cdr:cNvPr>
        <cdr:cNvCxnSpPr/>
      </cdr:nvCxnSpPr>
      <cdr:spPr>
        <a:xfrm xmlns:a="http://schemas.openxmlformats.org/drawingml/2006/main">
          <a:off x="10933112" y="6063456"/>
          <a:ext cx="9513" cy="390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0.23999</cdr:x>
      <cdr:y>0.16378</cdr:y>
    </cdr:from>
    <cdr:to>
      <cdr:x>0.53076</cdr:x>
      <cdr:y>0.20819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0FA73E8D-A600-4418-909D-994ADD87FFC6}"/>
            </a:ext>
          </a:extLst>
        </cdr:cNvPr>
        <cdr:cNvSpPr txBox="1"/>
      </cdr:nvSpPr>
      <cdr:spPr>
        <a:xfrm xmlns:a="http://schemas.openxmlformats.org/drawingml/2006/main">
          <a:off x="3567112" y="1097759"/>
          <a:ext cx="432196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Improvements can be made to the interviewing and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onboarding process.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0.26776</cdr:x>
      <cdr:y>0.23851</cdr:y>
    </cdr:from>
    <cdr:to>
      <cdr:x>0.54918</cdr:x>
      <cdr:y>0.28292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6243539E-1750-46FC-A6FD-EA4E71049AEB}"/>
            </a:ext>
          </a:extLst>
        </cdr:cNvPr>
        <cdr:cNvSpPr txBox="1"/>
      </cdr:nvSpPr>
      <cdr:spPr>
        <a:xfrm xmlns:a="http://schemas.openxmlformats.org/drawingml/2006/main">
          <a:off x="3979863" y="1598613"/>
          <a:ext cx="4183064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could do more to improve their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culture and environment.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0.0024</cdr:x>
      <cdr:y>0.31134</cdr:y>
    </cdr:from>
    <cdr:to>
      <cdr:x>0.49231</cdr:x>
      <cdr:y>0.35563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6243539E-1750-46FC-A6FD-EA4E71049AEB}"/>
            </a:ext>
          </a:extLst>
        </cdr:cNvPr>
        <cdr:cNvSpPr txBox="1"/>
      </cdr:nvSpPr>
      <cdr:spPr>
        <a:xfrm xmlns:a="http://schemas.openxmlformats.org/drawingml/2006/main">
          <a:off x="35720" y="2086769"/>
          <a:ext cx="7281863" cy="2968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person's learning environment informs, either positively or negatively, how that person will navigate workplace challenges.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0.07289</cdr:x>
      <cdr:y>0.38772</cdr:y>
    </cdr:from>
    <cdr:to>
      <cdr:x>0.54758</cdr:x>
      <cdr:y>0.43557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EE7A3F8E-3D7B-40DE-970B-55293BA4BBA6}"/>
            </a:ext>
          </a:extLst>
        </cdr:cNvPr>
        <cdr:cNvSpPr txBox="1"/>
      </cdr:nvSpPr>
      <cdr:spPr>
        <a:xfrm xmlns:a="http://schemas.openxmlformats.org/drawingml/2006/main">
          <a:off x="1083469" y="2598738"/>
          <a:ext cx="7055645" cy="32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must create and maintain non-toxic, inclusionary,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and supportive learning environments for BIPOC students.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0.19006</cdr:x>
      <cdr:y>0.457</cdr:y>
    </cdr:from>
    <cdr:to>
      <cdr:x>0.53236</cdr:x>
      <cdr:y>0.50141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EE7A3F8E-3D7B-40DE-970B-55293BA4BBA6}"/>
            </a:ext>
          </a:extLst>
        </cdr:cNvPr>
        <cdr:cNvSpPr txBox="1"/>
      </cdr:nvSpPr>
      <cdr:spPr>
        <a:xfrm xmlns:a="http://schemas.openxmlformats.org/drawingml/2006/main">
          <a:off x="2824955" y="3063081"/>
          <a:ext cx="508793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Law schools could do more to prepare BIPOC students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for careers in indigent defense.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0.03092</cdr:x>
      <cdr:y>0.53339</cdr:y>
    </cdr:from>
    <cdr:to>
      <cdr:x>0.48831</cdr:x>
      <cdr:y>0.5778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459582" y="3575048"/>
          <a:ext cx="6798468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Contextual recruitment in law firms has redefined what it means to be talented without diluting the role of a lawyer.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0.27416</cdr:x>
      <cdr:y>0.60799</cdr:y>
    </cdr:from>
    <cdr:to>
      <cdr:x>0.55079</cdr:x>
      <cdr:y>0.6524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4075112" y="4075112"/>
          <a:ext cx="4111626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Inclusion must be a priority in addition to diversity of the employees.</a:t>
          </a:r>
        </a:p>
      </cdr:txBody>
    </cdr:sp>
  </cdr:relSizeAnchor>
  <cdr:relSizeAnchor xmlns:cdr="http://schemas.openxmlformats.org/drawingml/2006/chartDrawing">
    <cdr:from>
      <cdr:x>0.11583</cdr:x>
      <cdr:y>0.67905</cdr:y>
    </cdr:from>
    <cdr:to>
      <cdr:x>0.54897</cdr:x>
      <cdr:y>0.72346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1721645" y="4551364"/>
          <a:ext cx="6438106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Structural inequality and lack of representation of BIPOC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individuals at leadership levels continue to be issues.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0.22749</cdr:x>
      <cdr:y>0.75366</cdr:y>
    </cdr:from>
    <cdr:to>
      <cdr:x>0.55079</cdr:x>
      <cdr:y>0.79807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3381375" y="5051425"/>
          <a:ext cx="4805363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Formal mentoring programs and professional advancement should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be prioritized.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0.35667</cdr:x>
      <cdr:y>0.82471</cdr:y>
    </cdr:from>
    <cdr:to>
      <cdr:x>0.54998</cdr:x>
      <cdr:y>0.86912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6410CEC6-E766-4A7C-AC49-0C3C78CE9E70}"/>
            </a:ext>
          </a:extLst>
        </cdr:cNvPr>
        <cdr:cNvSpPr txBox="1"/>
      </cdr:nvSpPr>
      <cdr:spPr>
        <a:xfrm xmlns:a="http://schemas.openxmlformats.org/drawingml/2006/main">
          <a:off x="5301456" y="5527675"/>
          <a:ext cx="2873376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The quality of future recruiting efforts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matters.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9525</xdr:colOff>
      <xdr:row>37</xdr:row>
      <xdr:rowOff>14289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7DFBF-A532-4E4C-9574-C447C87C4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20</xdr:col>
      <xdr:colOff>428626</xdr:colOff>
      <xdr:row>73</xdr:row>
      <xdr:rowOff>61913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8BA898-FFD4-486E-8726-27A39318E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9526</xdr:colOff>
      <xdr:row>74</xdr:row>
      <xdr:rowOff>61914</xdr:rowOff>
    </xdr:from>
    <xdr:to>
      <xdr:col>20</xdr:col>
      <xdr:colOff>438152</xdr:colOff>
      <xdr:row>108</xdr:row>
      <xdr:rowOff>123827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0256E6E-AE33-4C21-BF20-0C97DA6C0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0.02146</cdr:x>
      <cdr:y>0.91723</cdr:y>
    </cdr:from>
    <cdr:to>
      <cdr:x>0.97659</cdr:x>
      <cdr:y>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AA838C31-37EE-45F8-BDB2-648379494CCC}"/>
            </a:ext>
          </a:extLst>
        </cdr:cNvPr>
        <cdr:cNvSpPr txBox="1"/>
      </cdr:nvSpPr>
      <cdr:spPr>
        <a:xfrm xmlns:a="http://schemas.openxmlformats.org/drawingml/2006/main">
          <a:off x="209550" y="6303477"/>
          <a:ext cx="9324975" cy="568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Participants include only those who participated in discussion groups. These racial/ethnic categories reflect participants' self-identified race/ethnicity at registration and are not necessarily the same as the discussion group they chose in the forum.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0.01031</cdr:x>
      <cdr:y>0.91551</cdr:y>
    </cdr:from>
    <cdr:to>
      <cdr:x>0.83029</cdr:x>
      <cdr:y>0.98252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6F04D9-54F1-48B8-BDFE-AFC7B5FB95C5}"/>
            </a:ext>
          </a:extLst>
        </cdr:cNvPr>
        <cdr:cNvSpPr txBox="1"/>
      </cdr:nvSpPr>
      <cdr:spPr>
        <a:xfrm xmlns:a="http://schemas.openxmlformats.org/drawingml/2006/main">
          <a:off x="123825" y="5986465"/>
          <a:ext cx="9848851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1. WSBA.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"WSBA Member* Demographics Report,"</a:t>
          </a:r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https://www.wsba.org/docs/default-source/licensing/membership-info-data/countdemo_20190801.pdf?sfvrsn=ae6c3ef1_223.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Accessed 15 January 2024.</a:t>
          </a:r>
        </a:p>
        <a:p xmlns:a="http://schemas.openxmlformats.org/drawingml/2006/main"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*Some WSBA demographic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groups were aggregated to allow comparability to Forum groups. "Not Specified" may include members of White/European descent who chose not to list their race/ethnicity.</a:t>
          </a: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0.91988</cdr:y>
    </cdr:from>
    <cdr:to>
      <cdr:x>0.74703</cdr:x>
      <cdr:y>0.9847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6F04D9-54F1-48B8-BDFE-AFC7B5FB95C5}"/>
            </a:ext>
          </a:extLst>
        </cdr:cNvPr>
        <cdr:cNvSpPr txBox="1"/>
      </cdr:nvSpPr>
      <cdr:spPr>
        <a:xfrm xmlns:a="http://schemas.openxmlformats.org/drawingml/2006/main">
          <a:off x="114345" y="6015035"/>
          <a:ext cx="8858252" cy="42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Forum participants include only those who participated in discussion groups.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Racial/ethnic categories reflect participants' self-identified race/ethnicity at the time of registration and are not necessarily the same as the discussion group they chose in the forum.</a:t>
          </a: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138111</xdr:rowOff>
    </xdr:from>
    <xdr:to>
      <xdr:col>11</xdr:col>
      <xdr:colOff>333375</xdr:colOff>
      <xdr:row>35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A63675-F8A8-4ECD-8A08-217945C78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36</xdr:row>
      <xdr:rowOff>9525</xdr:rowOff>
    </xdr:from>
    <xdr:to>
      <xdr:col>11</xdr:col>
      <xdr:colOff>342901</xdr:colOff>
      <xdr:row>70</xdr:row>
      <xdr:rowOff>71438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E5EB31-122D-49DE-BE7D-A27C85AE5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0.01031</cdr:x>
      <cdr:y>0.91551</cdr:y>
    </cdr:from>
    <cdr:to>
      <cdr:x>0.83029</cdr:x>
      <cdr:y>0.98252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6F04D9-54F1-48B8-BDFE-AFC7B5FB95C5}"/>
            </a:ext>
          </a:extLst>
        </cdr:cNvPr>
        <cdr:cNvSpPr txBox="1"/>
      </cdr:nvSpPr>
      <cdr:spPr>
        <a:xfrm xmlns:a="http://schemas.openxmlformats.org/drawingml/2006/main">
          <a:off x="123825" y="5986465"/>
          <a:ext cx="9848851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WSBA Demographic data acquired at https://www.wsba.org/docs/default-source/licensing/membership-info-data/countdemo_20190801.pdf?sfvrsn=ae6c3ef1_223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on January 03, 2024.</a:t>
          </a:r>
        </a:p>
        <a:p xmlns:a="http://schemas.openxmlformats.org/drawingml/2006/main"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Some WSBA demographic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groups were aggregated for comparability to Forum groups.</a:t>
          </a:r>
          <a:endParaRPr lang="en-US" sz="9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0.62888</cdr:x>
      <cdr:y>0.38844</cdr:y>
    </cdr:from>
    <cdr:to>
      <cdr:x>0.64108</cdr:x>
      <cdr:y>0.40978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5E238DA5-5030-4EEB-BDCD-749C1C3AE1E2}"/>
            </a:ext>
          </a:extLst>
        </cdr:cNvPr>
        <cdr:cNvSpPr/>
      </cdr:nvSpPr>
      <cdr:spPr>
        <a:xfrm xmlns:a="http://schemas.openxmlformats.org/drawingml/2006/main">
          <a:off x="5891215" y="2081214"/>
          <a:ext cx="114300" cy="1143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0.62972</cdr:x>
      <cdr:y>0.6477</cdr:y>
    </cdr:from>
    <cdr:to>
      <cdr:x>0.64192</cdr:x>
      <cdr:y>0.66904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C1F62F48-425F-48EF-BAA3-2CDD0BD34A5B}"/>
            </a:ext>
          </a:extLst>
        </cdr:cNvPr>
        <cdr:cNvSpPr/>
      </cdr:nvSpPr>
      <cdr:spPr>
        <a:xfrm xmlns:a="http://schemas.openxmlformats.org/drawingml/2006/main">
          <a:off x="5899150" y="3470275"/>
          <a:ext cx="114300" cy="114300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0.62972</cdr:x>
      <cdr:y>0.56059</cdr:y>
    </cdr:from>
    <cdr:to>
      <cdr:x>0.64192</cdr:x>
      <cdr:y>0.58193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C1F62F48-425F-48EF-BAA3-2CDD0BD34A5B}"/>
            </a:ext>
          </a:extLst>
        </cdr:cNvPr>
        <cdr:cNvSpPr/>
      </cdr:nvSpPr>
      <cdr:spPr>
        <a:xfrm xmlns:a="http://schemas.openxmlformats.org/drawingml/2006/main">
          <a:off x="5899150" y="3003550"/>
          <a:ext cx="114300" cy="1143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0.62972</cdr:x>
      <cdr:y>0.47526</cdr:y>
    </cdr:from>
    <cdr:to>
      <cdr:x>0.64192</cdr:x>
      <cdr:y>0.49659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C1F62F48-425F-48EF-BAA3-2CDD0BD34A5B}"/>
            </a:ext>
          </a:extLst>
        </cdr:cNvPr>
        <cdr:cNvSpPr/>
      </cdr:nvSpPr>
      <cdr:spPr>
        <a:xfrm xmlns:a="http://schemas.openxmlformats.org/drawingml/2006/main">
          <a:off x="5899150" y="2546350"/>
          <a:ext cx="114300" cy="114300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0.91988</cdr:y>
    </cdr:from>
    <cdr:to>
      <cdr:x>0.74703</cdr:x>
      <cdr:y>0.9847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6F04D9-54F1-48B8-BDFE-AFC7B5FB95C5}"/>
            </a:ext>
          </a:extLst>
        </cdr:cNvPr>
        <cdr:cNvSpPr txBox="1"/>
      </cdr:nvSpPr>
      <cdr:spPr>
        <a:xfrm xmlns:a="http://schemas.openxmlformats.org/drawingml/2006/main">
          <a:off x="114345" y="6015037"/>
          <a:ext cx="8858205" cy="423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Forum participants include only those who participated in discussion groups.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These racial/ethnic categories reflect participants' self-identified race/ethnicity at the time of registration and are not necessarily the same as the discussion group they chose in the forum.</a:t>
          </a: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9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37</xdr:row>
      <xdr:rowOff>4760</xdr:rowOff>
    </xdr:from>
    <xdr:to>
      <xdr:col>5</xdr:col>
      <xdr:colOff>1438274</xdr:colOff>
      <xdr:row>72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AE429-7604-41CC-BB0E-917636C37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0.63992</cdr:x>
      <cdr:y>0.3544</cdr:y>
    </cdr:from>
    <cdr:to>
      <cdr:x>0.65698</cdr:x>
      <cdr:y>0.37999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2C89329-BB09-4D8E-8BA2-BCE01D331514}"/>
            </a:ext>
          </a:extLst>
        </cdr:cNvPr>
        <cdr:cNvSpPr/>
      </cdr:nvSpPr>
      <cdr:spPr>
        <a:xfrm xmlns:a="http://schemas.openxmlformats.org/drawingml/2006/main">
          <a:off x="6247643" y="2435539"/>
          <a:ext cx="166559" cy="175862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0.63929</cdr:x>
      <cdr:y>0.397</cdr:y>
    </cdr:from>
    <cdr:to>
      <cdr:x>0.65635</cdr:x>
      <cdr:y>0.42258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DEAA189-C5C3-4EFD-A629-746A38176B57}"/>
            </a:ext>
          </a:extLst>
        </cdr:cNvPr>
        <cdr:cNvSpPr/>
      </cdr:nvSpPr>
      <cdr:spPr>
        <a:xfrm xmlns:a="http://schemas.openxmlformats.org/drawingml/2006/main">
          <a:off x="6241492" y="2728299"/>
          <a:ext cx="166559" cy="175793"/>
        </a:xfrm>
        <a:prstGeom xmlns:a="http://schemas.openxmlformats.org/drawingml/2006/main" prst="rect">
          <a:avLst/>
        </a:prstGeom>
        <a:solidFill xmlns:a="http://schemas.openxmlformats.org/drawingml/2006/main">
          <a:srgbClr val="37542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0.64023</cdr:x>
      <cdr:y>0.44064</cdr:y>
    </cdr:from>
    <cdr:to>
      <cdr:x>0.6573</cdr:x>
      <cdr:y>0.46623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06177E82-B08B-4E3E-A327-0595D2061E1F}"/>
            </a:ext>
          </a:extLst>
        </cdr:cNvPr>
        <cdr:cNvSpPr/>
      </cdr:nvSpPr>
      <cdr:spPr>
        <a:xfrm xmlns:a="http://schemas.openxmlformats.org/drawingml/2006/main">
          <a:off x="6250669" y="3028205"/>
          <a:ext cx="166657" cy="175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0.64023</cdr:x>
      <cdr:y>0.5665</cdr:y>
    </cdr:from>
    <cdr:to>
      <cdr:x>0.6573</cdr:x>
      <cdr:y>0.59208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3A07D6B-E3BA-4B32-945A-C20CD891F49F}"/>
            </a:ext>
          </a:extLst>
        </cdr:cNvPr>
        <cdr:cNvSpPr/>
      </cdr:nvSpPr>
      <cdr:spPr>
        <a:xfrm xmlns:a="http://schemas.openxmlformats.org/drawingml/2006/main">
          <a:off x="6250669" y="3893152"/>
          <a:ext cx="166657" cy="175793"/>
        </a:xfrm>
        <a:prstGeom xmlns:a="http://schemas.openxmlformats.org/drawingml/2006/main" prst="rect">
          <a:avLst/>
        </a:prstGeom>
        <a:solidFill xmlns:a="http://schemas.openxmlformats.org/drawingml/2006/main">
          <a:srgbClr val="8E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0.63926</cdr:x>
      <cdr:y>0.48024</cdr:y>
    </cdr:from>
    <cdr:to>
      <cdr:x>0.65633</cdr:x>
      <cdr:y>0.50583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4283724D-FBB1-4AB2-9592-817A69EEF930}"/>
            </a:ext>
          </a:extLst>
        </cdr:cNvPr>
        <cdr:cNvSpPr/>
      </cdr:nvSpPr>
      <cdr:spPr>
        <a:xfrm xmlns:a="http://schemas.openxmlformats.org/drawingml/2006/main">
          <a:off x="6241144" y="3300362"/>
          <a:ext cx="166657" cy="175862"/>
        </a:xfrm>
        <a:prstGeom xmlns:a="http://schemas.openxmlformats.org/drawingml/2006/main" prst="rect">
          <a:avLst/>
        </a:prstGeom>
        <a:solidFill xmlns:a="http://schemas.openxmlformats.org/drawingml/2006/main">
          <a:srgbClr val="D4611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0.64023</cdr:x>
      <cdr:y>0.52401</cdr:y>
    </cdr:from>
    <cdr:to>
      <cdr:x>0.6573</cdr:x>
      <cdr:y>0.54959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E2596963-63C6-4B56-B73D-ADEDD97D90E8}"/>
            </a:ext>
          </a:extLst>
        </cdr:cNvPr>
        <cdr:cNvSpPr/>
      </cdr:nvSpPr>
      <cdr:spPr>
        <a:xfrm xmlns:a="http://schemas.openxmlformats.org/drawingml/2006/main">
          <a:off x="6250669" y="3601148"/>
          <a:ext cx="166657" cy="1757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0.02146</cdr:x>
      <cdr:y>0.91723</cdr:y>
    </cdr:from>
    <cdr:to>
      <cdr:x>0.97659</cdr:x>
      <cdr:y>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AA838C31-37EE-45F8-BDB2-648379494CCC}"/>
            </a:ext>
          </a:extLst>
        </cdr:cNvPr>
        <cdr:cNvSpPr txBox="1"/>
      </cdr:nvSpPr>
      <cdr:spPr>
        <a:xfrm xmlns:a="http://schemas.openxmlformats.org/drawingml/2006/main">
          <a:off x="209550" y="6303477"/>
          <a:ext cx="9324975" cy="568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Participants include only those who participated in discussion groups. These racial/ethnic categories reflect participants' self-identified race/ethnicity at registration and are not necessarily the same as the discussion group they chose in the forum.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0.00273</cdr:x>
      <cdr:y>0.94589</cdr:y>
    </cdr:from>
    <cdr:to>
      <cdr:x>0.21549</cdr:x>
      <cdr:y>0.99351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A709E4-6C92-41A9-A4D3-E3E0F1931D3C}"/>
            </a:ext>
          </a:extLst>
        </cdr:cNvPr>
        <cdr:cNvSpPr txBox="1"/>
      </cdr:nvSpPr>
      <cdr:spPr>
        <a:xfrm xmlns:a="http://schemas.openxmlformats.org/drawingml/2006/main">
          <a:off x="23814" y="4162424"/>
          <a:ext cx="18573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*Other = Administrative Law Sector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0.00082</cdr:x>
      <cdr:y>0.94596</cdr:y>
    </cdr:from>
    <cdr:to>
      <cdr:x>0.25396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1B4D561-59A3-4915-AB5A-F91FC6943B42}"/>
            </a:ext>
          </a:extLst>
        </cdr:cNvPr>
        <cdr:cNvSpPr txBox="1"/>
      </cdr:nvSpPr>
      <cdr:spPr>
        <a:xfrm xmlns:a="http://schemas.openxmlformats.org/drawingml/2006/main">
          <a:off x="7143" y="4072644"/>
          <a:ext cx="2207419" cy="23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*Other = Administrative Law Sector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/jennas/Documents/CPD_R&amp;E/BIPOC%20Forum/Q3/Q3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/jennas/Documents/CPD_R&amp;E/BIPOC%20Forum/Q4/Q4%20Visual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Participants"/>
      <sheetName val="Responses"/>
      <sheetName val="Responses (2)"/>
      <sheetName val="Response Distribution"/>
    </sheetNames>
    <sheetDataSet>
      <sheetData sheetId="0"/>
      <sheetData sheetId="1">
        <row r="21">
          <cell r="C21" t="str">
            <v>Total Participant Counts</v>
          </cell>
        </row>
        <row r="22">
          <cell r="B22" t="str">
            <v>Biracial / Multiracial*</v>
          </cell>
          <cell r="C22">
            <v>4</v>
          </cell>
        </row>
        <row r="23">
          <cell r="B23" t="str">
            <v>Asian/Asian American</v>
          </cell>
          <cell r="C23">
            <v>3</v>
          </cell>
        </row>
        <row r="24">
          <cell r="B24" t="str">
            <v>Black/African American/African descent</v>
          </cell>
          <cell r="C24">
            <v>3</v>
          </cell>
        </row>
        <row r="25">
          <cell r="B25" t="str">
            <v>Hispanic / Latinx / Latino / Latina</v>
          </cell>
          <cell r="C25">
            <v>2</v>
          </cell>
        </row>
        <row r="35">
          <cell r="C35" t="str">
            <v>Attorney</v>
          </cell>
          <cell r="D35" t="str">
            <v>Judge</v>
          </cell>
          <cell r="E35" t="str">
            <v>Social Worker</v>
          </cell>
          <cell r="F35" t="str">
            <v>Support Staff</v>
          </cell>
          <cell r="G35" t="str">
            <v>Other*</v>
          </cell>
        </row>
        <row r="36">
          <cell r="A36" t="str">
            <v>Black/African American/African descent</v>
          </cell>
          <cell r="C36">
            <v>3</v>
          </cell>
          <cell r="D36"/>
          <cell r="E36"/>
          <cell r="F36"/>
          <cell r="G36"/>
        </row>
        <row r="37">
          <cell r="A37" t="str">
            <v>Hispanic / Latinx / Latino / Latina</v>
          </cell>
          <cell r="C37">
            <v>2</v>
          </cell>
          <cell r="D37"/>
          <cell r="E37"/>
          <cell r="F37"/>
          <cell r="G37"/>
        </row>
        <row r="38">
          <cell r="A38" t="str">
            <v>Asian/Asian American</v>
          </cell>
          <cell r="C38">
            <v>1</v>
          </cell>
          <cell r="D38">
            <v>1</v>
          </cell>
          <cell r="E38">
            <v>1</v>
          </cell>
          <cell r="F38"/>
          <cell r="G38"/>
        </row>
        <row r="39">
          <cell r="A39" t="str">
            <v>Biracial / Multiracial*</v>
          </cell>
          <cell r="C39">
            <v>1</v>
          </cell>
          <cell r="D39"/>
          <cell r="E39"/>
          <cell r="F39">
            <v>1</v>
          </cell>
          <cell r="G39">
            <v>2</v>
          </cell>
        </row>
        <row r="41">
          <cell r="C41">
            <v>7</v>
          </cell>
          <cell r="D41">
            <v>1</v>
          </cell>
          <cell r="E41">
            <v>1</v>
          </cell>
          <cell r="F41">
            <v>1</v>
          </cell>
          <cell r="G41">
            <v>2</v>
          </cell>
        </row>
      </sheetData>
      <sheetData sheetId="2"/>
      <sheetData sheetId="3"/>
      <sheetData sheetId="4">
        <row r="42">
          <cell r="D42" t="str">
            <v>PD workplaces must demonstrate understanding of needs and expectations around retention and recruitment efforts</v>
          </cell>
          <cell r="E42" t="str">
            <v>Leadership and management can be focused on the future and promote better practices to implement actions that reflect the organization’s ability and willingness to change.</v>
          </cell>
          <cell r="F42" t="str">
            <v>Leadership and management must be willing to challenge the normative, status quo of what has been acceptable.</v>
          </cell>
          <cell r="G42" t="str">
            <v>Leadership and management must establish overall objectives and goals and clearly communicate to all stakeholders/staff.</v>
          </cell>
          <cell r="H42" t="str">
            <v>At least on an annual basis there should be a review of the identified goals and objectives.</v>
          </cell>
          <cell r="I42" t="str">
            <v>Leadership and management have to make their employees aware of objectives, goals and expectations regarding maintaining a non-toxic, inclusionary, supportive work environment.</v>
          </cell>
          <cell r="J42" t="str">
            <v>Leadership and management should be the bridge to creating meaningful change in these retention and recruitment efforts.</v>
          </cell>
          <cell r="K42" t="str">
            <v>Leadership and management have to commit to follow up with positive decision making around their goals and objectives, implement real action, and check/review effectiveness.</v>
          </cell>
          <cell r="N42" t="str">
            <v>The quality of an employer's recruiting efforts matter.</v>
          </cell>
          <cell r="O42" t="str">
            <v>The traditional interviewing and onboarding process can be an improved-upon process.</v>
          </cell>
          <cell r="P42" t="str">
            <v>Leadership should focus on its organizational culture and the environment.</v>
          </cell>
          <cell r="Q42" t="str">
            <v>Office politics create barriers for you.</v>
          </cell>
          <cell r="R42" t="str">
            <v>Turf wars/silos play a part in the well-being of employees and workplace environment.</v>
          </cell>
          <cell r="S42" t="str">
            <v>Empathy is important for organizations/workplaces to exhibit.</v>
          </cell>
          <cell r="T42" t="str">
            <v>Enabling employee and career advancement increases job satisfaction and engagement.</v>
          </cell>
          <cell r="U42" t="str">
            <v>Leadership and managers are trained and qualified to navigate difficult conversations and conflict.</v>
          </cell>
          <cell r="V42" t="str">
            <v>The employers have to think about their employees' lives holistically.</v>
          </cell>
          <cell r="W42" t="str">
            <v>Knowing how a supervisor reacts influences whether employees speak up.</v>
          </cell>
        </row>
        <row r="43">
          <cell r="B43" t="str">
            <v>Strongly Disagree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Disagree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Somewhat Disagree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  <cell r="P45">
            <v>0</v>
          </cell>
          <cell r="Q45">
            <v>-1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B46" t="str">
            <v>Neither Agree nor Disagree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  <cell r="P46">
            <v>0</v>
          </cell>
          <cell r="Q46">
            <v>-1</v>
          </cell>
          <cell r="R46">
            <v>0</v>
          </cell>
          <cell r="S46">
            <v>0</v>
          </cell>
          <cell r="T46">
            <v>0</v>
          </cell>
          <cell r="U46">
            <v>-0.5</v>
          </cell>
          <cell r="V46">
            <v>0</v>
          </cell>
          <cell r="W46">
            <v>0</v>
          </cell>
        </row>
        <row r="47">
          <cell r="B47" t="str">
            <v>Neither Agree nor Disagree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  <cell r="U47">
            <v>0.5</v>
          </cell>
          <cell r="V47">
            <v>0</v>
          </cell>
          <cell r="W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0</v>
          </cell>
          <cell r="AK47">
            <v>0</v>
          </cell>
          <cell r="AL47">
            <v>0</v>
          </cell>
          <cell r="AM47">
            <v>1</v>
          </cell>
          <cell r="AN47">
            <v>0</v>
          </cell>
          <cell r="AO47">
            <v>0</v>
          </cell>
        </row>
        <row r="48">
          <cell r="B48" t="str">
            <v>Somewhat Agree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</v>
          </cell>
          <cell r="K48">
            <v>0</v>
          </cell>
          <cell r="N48">
            <v>0</v>
          </cell>
          <cell r="O48">
            <v>2</v>
          </cell>
          <cell r="P48">
            <v>0</v>
          </cell>
          <cell r="Q48">
            <v>1</v>
          </cell>
          <cell r="R48">
            <v>1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</row>
        <row r="49">
          <cell r="B49" t="str">
            <v>Agree</v>
          </cell>
          <cell r="D49">
            <v>0</v>
          </cell>
          <cell r="E49">
            <v>1</v>
          </cell>
          <cell r="F49">
            <v>3</v>
          </cell>
          <cell r="G49">
            <v>0</v>
          </cell>
          <cell r="H49">
            <v>4</v>
          </cell>
          <cell r="I49">
            <v>0</v>
          </cell>
          <cell r="J49">
            <v>4</v>
          </cell>
          <cell r="K49">
            <v>2</v>
          </cell>
          <cell r="N49">
            <v>0</v>
          </cell>
          <cell r="O49">
            <v>0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0</v>
          </cell>
          <cell r="U49">
            <v>1</v>
          </cell>
          <cell r="V49">
            <v>0</v>
          </cell>
          <cell r="W49">
            <v>0</v>
          </cell>
        </row>
        <row r="50">
          <cell r="B50" t="str">
            <v>Strongly Agree</v>
          </cell>
          <cell r="D50">
            <v>11</v>
          </cell>
          <cell r="E50">
            <v>9</v>
          </cell>
          <cell r="F50">
            <v>7</v>
          </cell>
          <cell r="G50">
            <v>10</v>
          </cell>
          <cell r="H50">
            <v>6</v>
          </cell>
          <cell r="I50">
            <v>10</v>
          </cell>
          <cell r="J50">
            <v>2</v>
          </cell>
          <cell r="K50">
            <v>8</v>
          </cell>
          <cell r="N50">
            <v>10</v>
          </cell>
          <cell r="O50">
            <v>8</v>
          </cell>
          <cell r="P50">
            <v>9</v>
          </cell>
          <cell r="Q50">
            <v>5</v>
          </cell>
          <cell r="R50">
            <v>5</v>
          </cell>
          <cell r="S50">
            <v>6</v>
          </cell>
          <cell r="T50">
            <v>7</v>
          </cell>
          <cell r="U50">
            <v>1</v>
          </cell>
          <cell r="V50">
            <v>7</v>
          </cell>
          <cell r="W50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Q4 Charts"/>
      <sheetName val="Q4 Participant Data"/>
      <sheetName val="Q4 Response Data"/>
      <sheetName val="Q4 Response Distribution"/>
    </sheetNames>
    <sheetDataSet>
      <sheetData sheetId="0"/>
      <sheetData sheetId="1">
        <row r="56">
          <cell r="C56" t="str">
            <v>Attorney</v>
          </cell>
          <cell r="D56" t="str">
            <v>Law Student</v>
          </cell>
          <cell r="E56" t="str">
            <v>Judge</v>
          </cell>
          <cell r="F56" t="str">
            <v>Support Staff</v>
          </cell>
        </row>
        <row r="63">
          <cell r="C63">
            <v>5</v>
          </cell>
          <cell r="D63">
            <v>4</v>
          </cell>
          <cell r="E63">
            <v>1</v>
          </cell>
          <cell r="F63">
            <v>1</v>
          </cell>
        </row>
      </sheetData>
      <sheetData sheetId="2">
        <row r="3">
          <cell r="A3">
            <v>1</v>
          </cell>
          <cell r="M3">
            <v>11</v>
          </cell>
          <cell r="O3">
            <v>2.9090909090909092</v>
          </cell>
        </row>
        <row r="4">
          <cell r="A4">
            <v>2</v>
          </cell>
          <cell r="M4">
            <v>11</v>
          </cell>
          <cell r="O4">
            <v>3</v>
          </cell>
        </row>
        <row r="5">
          <cell r="A5">
            <v>3</v>
          </cell>
          <cell r="M5">
            <v>11</v>
          </cell>
          <cell r="O5">
            <v>2.8181818181818183</v>
          </cell>
        </row>
        <row r="6">
          <cell r="A6">
            <v>4</v>
          </cell>
          <cell r="M6">
            <v>11</v>
          </cell>
          <cell r="O6">
            <v>2.8181818181818183</v>
          </cell>
        </row>
        <row r="7">
          <cell r="A7">
            <v>5</v>
          </cell>
          <cell r="M7">
            <v>11</v>
          </cell>
          <cell r="O7">
            <v>3</v>
          </cell>
        </row>
        <row r="8">
          <cell r="A8">
            <v>6</v>
          </cell>
          <cell r="M8">
            <v>11</v>
          </cell>
          <cell r="O8">
            <v>3</v>
          </cell>
        </row>
        <row r="9">
          <cell r="A9">
            <v>7</v>
          </cell>
          <cell r="M9">
            <v>11</v>
          </cell>
          <cell r="O9">
            <v>3</v>
          </cell>
        </row>
        <row r="10">
          <cell r="A10">
            <v>8</v>
          </cell>
          <cell r="M10">
            <v>11</v>
          </cell>
          <cell r="O10">
            <v>2.5454545454545454</v>
          </cell>
        </row>
        <row r="16">
          <cell r="A16">
            <v>1</v>
          </cell>
          <cell r="M16">
            <v>11</v>
          </cell>
          <cell r="O16">
            <v>3</v>
          </cell>
        </row>
        <row r="17">
          <cell r="A17">
            <v>2</v>
          </cell>
          <cell r="M17">
            <v>10</v>
          </cell>
          <cell r="O17">
            <v>2.5</v>
          </cell>
        </row>
        <row r="18">
          <cell r="A18">
            <v>3</v>
          </cell>
          <cell r="M18">
            <v>10</v>
          </cell>
          <cell r="O18">
            <v>2.4</v>
          </cell>
        </row>
        <row r="19">
          <cell r="A19">
            <v>4</v>
          </cell>
          <cell r="M19">
            <v>11</v>
          </cell>
          <cell r="O19">
            <v>3</v>
          </cell>
        </row>
        <row r="20">
          <cell r="A20">
            <v>5</v>
          </cell>
          <cell r="M20">
            <v>11</v>
          </cell>
          <cell r="O20">
            <v>1.8181818181818181</v>
          </cell>
        </row>
        <row r="21">
          <cell r="A21">
            <v>6</v>
          </cell>
          <cell r="M21">
            <v>11</v>
          </cell>
          <cell r="O21">
            <v>2.1818181818181817</v>
          </cell>
        </row>
        <row r="22">
          <cell r="A22">
            <v>7</v>
          </cell>
          <cell r="M22">
            <v>8</v>
          </cell>
          <cell r="O22">
            <v>3</v>
          </cell>
        </row>
        <row r="23">
          <cell r="A23">
            <v>8</v>
          </cell>
          <cell r="M23">
            <v>7</v>
          </cell>
          <cell r="O23">
            <v>0.5714285714285714</v>
          </cell>
        </row>
        <row r="24">
          <cell r="A24">
            <v>9</v>
          </cell>
          <cell r="M24">
            <v>11</v>
          </cell>
          <cell r="O24">
            <v>2.9090909090909092</v>
          </cell>
        </row>
        <row r="25">
          <cell r="A25">
            <v>10</v>
          </cell>
          <cell r="M25">
            <v>7</v>
          </cell>
          <cell r="O25">
            <v>2.2857142857142856</v>
          </cell>
        </row>
      </sheetData>
      <sheetData sheetId="3">
        <row r="17">
          <cell r="C17" t="str">
            <v>Public Defender offices, workplaces and organizations must demonstrate a measurable understanding of measures geared to prevent burnout.</v>
          </cell>
          <cell r="D17" t="str">
            <v>Leadership and management should be focused on the future and promote better practices to address workplaces that exhibit: lack of clear expectations, dysfunctional workplace dynamics, and lack of social support.</v>
          </cell>
          <cell r="E17" t="str">
            <v>Leadership and management must be willing to give employees a great start, give employees more control over their time, and give employees an upward career path.</v>
          </cell>
          <cell r="F17" t="str">
            <v>Leadership and management must establish a transparent work culture and continuously motivate and support employees.</v>
          </cell>
          <cell r="G17" t="str">
            <v>Workplace stress and mental health concerns are modern realities and employers must have appropriate responses built into their infrastructures.</v>
          </cell>
          <cell r="H17" t="str">
            <v>Leadership and management must make their employees aware of objectives, goals, and expectations regarding maintaining a non-toxic, inclusionary, and supportive work environment.</v>
          </cell>
          <cell r="I17" t="str">
            <v xml:space="preserve">Leadership and management should give employees a sense of control over their lives and provide a work experience that feels transparent, authentic, and fair. </v>
          </cell>
          <cell r="J17" t="str">
            <v>Leadership and management should regularly have dialogue and explain their approach to salary benchmarking, pay equity, and career advancement.</v>
          </cell>
          <cell r="N17" t="str">
            <v>The quality of future recruiting efforts matter.</v>
          </cell>
          <cell r="O17" t="str">
            <v>Formal mentoring programs and professional advancement should be prioritized.</v>
          </cell>
          <cell r="P17" t="str">
            <v>Structural inequality and lack of representation of BIPOC individuals at leadership levels continue to be issues.</v>
          </cell>
          <cell r="Q17" t="str">
            <v>Inclusion must be a priority in addition to diversity of the employees.</v>
          </cell>
          <cell r="R17" t="str">
            <v>Contextual recruitment in law firms has redefined what it means to be talented without diluting the role of a lawyer.</v>
          </cell>
          <cell r="S17" t="str">
            <v>Law Schools could do more to prepare BIPOC students for careers in indigent defense.</v>
          </cell>
          <cell r="T17" t="str">
            <v>Law Schools must create and maintain non-toxic, inclusionary, and supportive learning environments for BIPOC students.</v>
          </cell>
          <cell r="U17" t="str">
            <v>A person’s learning environment informs, either positively or negatively, how that person will navigate workplace challenges.</v>
          </cell>
          <cell r="V17" t="str">
            <v>Law schools could do more to improve their culture and environment.</v>
          </cell>
          <cell r="W17" t="str">
            <v xml:space="preserve">Improvements can be made to the interviewing and onboarding process. </v>
          </cell>
        </row>
        <row r="18">
          <cell r="C18"/>
          <cell r="D18"/>
          <cell r="E18"/>
          <cell r="F18"/>
          <cell r="G18"/>
          <cell r="H18"/>
          <cell r="I18"/>
          <cell r="J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C19"/>
          <cell r="D19"/>
          <cell r="E19"/>
          <cell r="F19"/>
          <cell r="G19"/>
          <cell r="H19"/>
          <cell r="I19"/>
          <cell r="J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C20"/>
          <cell r="D20"/>
          <cell r="E20"/>
          <cell r="F20"/>
          <cell r="G20"/>
          <cell r="H20"/>
          <cell r="I20"/>
          <cell r="J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C21"/>
          <cell r="D21"/>
          <cell r="E21"/>
          <cell r="F21"/>
          <cell r="G21"/>
          <cell r="H21"/>
          <cell r="I21"/>
          <cell r="J21"/>
          <cell r="N21"/>
          <cell r="O21"/>
          <cell r="P21"/>
          <cell r="Q21"/>
          <cell r="R21">
            <v>-1.5</v>
          </cell>
          <cell r="S21">
            <v>-0.5</v>
          </cell>
          <cell r="T21"/>
          <cell r="U21">
            <v>-1.5</v>
          </cell>
          <cell r="V21"/>
          <cell r="W21">
            <v>-0.5</v>
          </cell>
        </row>
        <row r="22">
          <cell r="C22"/>
          <cell r="D22"/>
          <cell r="E22"/>
          <cell r="F22"/>
          <cell r="G22"/>
          <cell r="H22"/>
          <cell r="I22"/>
          <cell r="J22"/>
          <cell r="N22"/>
          <cell r="O22"/>
          <cell r="P22"/>
          <cell r="Q22"/>
          <cell r="R22">
            <v>1.5</v>
          </cell>
          <cell r="S22">
            <v>0.5</v>
          </cell>
          <cell r="T22"/>
          <cell r="U22">
            <v>1.5</v>
          </cell>
          <cell r="V22"/>
          <cell r="W22">
            <v>0.5</v>
          </cell>
          <cell r="AI22"/>
          <cell r="AJ22"/>
          <cell r="AK22"/>
          <cell r="AL22"/>
          <cell r="AM22">
            <v>3</v>
          </cell>
          <cell r="AN22">
            <v>1</v>
          </cell>
          <cell r="AO22"/>
          <cell r="AP22">
            <v>3</v>
          </cell>
          <cell r="AQ22"/>
          <cell r="AR22">
            <v>1</v>
          </cell>
        </row>
        <row r="23">
          <cell r="C23"/>
          <cell r="D23"/>
          <cell r="E23">
            <v>1</v>
          </cell>
          <cell r="F23"/>
          <cell r="G23"/>
          <cell r="H23"/>
          <cell r="I23"/>
          <cell r="J23">
            <v>1</v>
          </cell>
          <cell r="N23"/>
          <cell r="O23">
            <v>1</v>
          </cell>
          <cell r="P23">
            <v>3</v>
          </cell>
          <cell r="Q23"/>
          <cell r="R23">
            <v>1</v>
          </cell>
          <cell r="S23">
            <v>2</v>
          </cell>
          <cell r="T23"/>
          <cell r="U23">
            <v>4</v>
          </cell>
          <cell r="V23"/>
          <cell r="W23">
            <v>1</v>
          </cell>
        </row>
        <row r="24">
          <cell r="C24">
            <v>1</v>
          </cell>
          <cell r="D24"/>
          <cell r="E24"/>
          <cell r="F24">
            <v>2</v>
          </cell>
          <cell r="G24"/>
          <cell r="H24"/>
          <cell r="I24"/>
          <cell r="J24">
            <v>3</v>
          </cell>
          <cell r="N24"/>
          <cell r="O24">
            <v>3</v>
          </cell>
          <cell r="P24"/>
          <cell r="Q24"/>
          <cell r="R24">
            <v>2</v>
          </cell>
          <cell r="S24">
            <v>2</v>
          </cell>
          <cell r="T24"/>
          <cell r="U24"/>
          <cell r="V24">
            <v>1</v>
          </cell>
          <cell r="W24"/>
        </row>
        <row r="25">
          <cell r="C25">
            <v>10</v>
          </cell>
          <cell r="D25">
            <v>11</v>
          </cell>
          <cell r="E25">
            <v>10</v>
          </cell>
          <cell r="F25">
            <v>9</v>
          </cell>
          <cell r="G25">
            <v>11</v>
          </cell>
          <cell r="H25">
            <v>11</v>
          </cell>
          <cell r="I25">
            <v>11</v>
          </cell>
          <cell r="J25">
            <v>7</v>
          </cell>
          <cell r="N25">
            <v>11</v>
          </cell>
          <cell r="O25">
            <v>6</v>
          </cell>
          <cell r="P25">
            <v>7</v>
          </cell>
          <cell r="Q25">
            <v>11</v>
          </cell>
          <cell r="R25">
            <v>5</v>
          </cell>
          <cell r="S25">
            <v>6</v>
          </cell>
          <cell r="T25">
            <v>8</v>
          </cell>
          <cell r="U25"/>
          <cell r="V25">
            <v>10</v>
          </cell>
          <cell r="W25">
            <v>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73B328-2E8F-475C-AEBE-E9FA6ADD2685}" name="Table334" displayName="Table334" ref="A85:I87" totalsRowShown="0" headerRowDxfId="8">
  <autoFilter ref="A85:I87" xr:uid="{DC6661ED-3E7C-48D5-8617-67A89EAEB7C2}"/>
  <tableColumns count="9">
    <tableColumn id="2" xr3:uid="{E0897208-F6C5-4FA4-987B-9B586C467003}" name="Data Source"/>
    <tableColumn id="12" xr3:uid="{05F6DC4C-4636-4E4D-A0F6-5EA94D867346}" name="American Indian/Native American/Alaskan Native" dataDxfId="7"/>
    <tableColumn id="3" xr3:uid="{016A800A-1C55-4CA7-9213-11E02EBDCC07}" name="Asian/Asian American" dataDxfId="6"/>
    <tableColumn id="11" xr3:uid="{6B7FC31B-4413-4B7F-8446-3F552EB57CC9}" name="Biracial/Multiracial" dataDxfId="5"/>
    <tableColumn id="5" xr3:uid="{087DCF3C-0CEF-41B2-B2A3-16200DB174AB}" name="Black/African American/African descent" dataDxfId="4"/>
    <tableColumn id="6" xr3:uid="{2CD5BF1E-1D6D-4639-A710-89C415FDE9D8}" name="Hispanic/Latinx/Latino/Latina" dataDxfId="3"/>
    <tableColumn id="7" xr3:uid="{AE9EC264-93C8-4147-9CAA-ACA54AFDBD37}" name="Middle Eastern descent" dataDxfId="2"/>
    <tableColumn id="9" xr3:uid="{C05C10B7-F864-45E8-B643-78D17E93307D}" name="Pacific Islander/Native Hawaiian" dataDxfId="1"/>
    <tableColumn id="10" xr3:uid="{99E9A23E-6BC0-4781-95F8-236FD9882C57}" name="Not Specifi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9649-77E5-4606-9300-B6BD5BE789FC}">
  <sheetPr>
    <tabColor theme="2" tint="-0.499984740745262"/>
  </sheetPr>
  <dimension ref="A1:B43"/>
  <sheetViews>
    <sheetView showGridLines="0" tabSelected="1" workbookViewId="0">
      <selection activeCell="A50" sqref="A50"/>
    </sheetView>
  </sheetViews>
  <sheetFormatPr defaultRowHeight="15" x14ac:dyDescent="0.25"/>
  <cols>
    <col min="1" max="1" width="7.42578125" customWidth="1"/>
    <col min="2" max="2" width="126" customWidth="1"/>
  </cols>
  <sheetData>
    <row r="1" spans="1:2" s="16" customFormat="1" ht="8.25" customHeight="1" x14ac:dyDescent="0.25">
      <c r="B1" s="170"/>
    </row>
    <row r="2" spans="1:2" ht="18" x14ac:dyDescent="0.25">
      <c r="A2" s="45"/>
      <c r="B2" s="173" t="s">
        <v>0</v>
      </c>
    </row>
    <row r="3" spans="1:2" x14ac:dyDescent="0.25">
      <c r="A3" s="45"/>
      <c r="B3" s="169" t="s">
        <v>1</v>
      </c>
    </row>
    <row r="4" spans="1:2" x14ac:dyDescent="0.25">
      <c r="A4" s="45"/>
      <c r="B4" s="169" t="s">
        <v>2</v>
      </c>
    </row>
    <row r="5" spans="1:2" x14ac:dyDescent="0.25">
      <c r="A5" s="45"/>
      <c r="B5" s="5"/>
    </row>
    <row r="6" spans="1:2" x14ac:dyDescent="0.25">
      <c r="A6" s="45"/>
      <c r="B6" s="169" t="s">
        <v>3</v>
      </c>
    </row>
    <row r="7" spans="1:2" x14ac:dyDescent="0.25">
      <c r="A7" s="45"/>
      <c r="B7" s="169" t="s">
        <v>4</v>
      </c>
    </row>
    <row r="8" spans="1:2" x14ac:dyDescent="0.25">
      <c r="A8" s="45"/>
      <c r="B8" s="169" t="s">
        <v>5</v>
      </c>
    </row>
    <row r="9" spans="1:2" x14ac:dyDescent="0.25">
      <c r="A9" s="45"/>
      <c r="B9" s="169" t="s">
        <v>6</v>
      </c>
    </row>
    <row r="10" spans="1:2" x14ac:dyDescent="0.25">
      <c r="A10" s="45"/>
      <c r="B10" s="169" t="s">
        <v>7</v>
      </c>
    </row>
    <row r="11" spans="1:2" x14ac:dyDescent="0.25">
      <c r="A11" s="45"/>
      <c r="B11" s="5" t="s">
        <v>8</v>
      </c>
    </row>
    <row r="12" spans="1:2" x14ac:dyDescent="0.25">
      <c r="A12" s="45"/>
      <c r="B12" s="169" t="s">
        <v>9</v>
      </c>
    </row>
    <row r="13" spans="1:2" x14ac:dyDescent="0.25">
      <c r="A13" s="45"/>
      <c r="B13" s="5"/>
    </row>
    <row r="14" spans="1:2" ht="18" x14ac:dyDescent="0.25">
      <c r="A14" s="45"/>
      <c r="B14" s="173" t="s">
        <v>10</v>
      </c>
    </row>
    <row r="15" spans="1:2" x14ac:dyDescent="0.25">
      <c r="A15" s="45"/>
      <c r="B15" s="169" t="s">
        <v>11</v>
      </c>
    </row>
    <row r="16" spans="1:2" x14ac:dyDescent="0.25">
      <c r="A16" s="45"/>
      <c r="B16" s="169" t="s">
        <v>12</v>
      </c>
    </row>
    <row r="17" spans="1:2" x14ac:dyDescent="0.25">
      <c r="A17" s="45"/>
      <c r="B17" s="169"/>
    </row>
    <row r="18" spans="1:2" x14ac:dyDescent="0.25">
      <c r="A18" s="45"/>
      <c r="B18" s="169" t="s">
        <v>13</v>
      </c>
    </row>
    <row r="19" spans="1:2" x14ac:dyDescent="0.25">
      <c r="A19" s="45"/>
      <c r="B19" s="169" t="s">
        <v>14</v>
      </c>
    </row>
    <row r="20" spans="1:2" x14ac:dyDescent="0.25">
      <c r="A20" s="45"/>
      <c r="B20" s="171" t="s">
        <v>15</v>
      </c>
    </row>
    <row r="21" spans="1:2" x14ac:dyDescent="0.25">
      <c r="A21" s="45"/>
      <c r="B21" s="171" t="s">
        <v>16</v>
      </c>
    </row>
    <row r="22" spans="1:2" x14ac:dyDescent="0.25">
      <c r="A22" s="45"/>
      <c r="B22" s="171" t="s">
        <v>17</v>
      </c>
    </row>
    <row r="23" spans="1:2" x14ac:dyDescent="0.25">
      <c r="A23" s="45"/>
      <c r="B23" s="171" t="s">
        <v>18</v>
      </c>
    </row>
    <row r="24" spans="1:2" x14ac:dyDescent="0.25">
      <c r="A24" s="45"/>
      <c r="B24" s="171" t="s">
        <v>19</v>
      </c>
    </row>
    <row r="25" spans="1:2" x14ac:dyDescent="0.25">
      <c r="A25" s="45"/>
      <c r="B25" s="5"/>
    </row>
    <row r="26" spans="1:2" ht="18" x14ac:dyDescent="0.25">
      <c r="A26" s="45"/>
      <c r="B26" s="173" t="s">
        <v>20</v>
      </c>
    </row>
    <row r="27" spans="1:2" s="16" customFormat="1" x14ac:dyDescent="0.25">
      <c r="A27" s="45"/>
      <c r="B27" s="5" t="s">
        <v>21</v>
      </c>
    </row>
    <row r="28" spans="1:2" s="16" customFormat="1" x14ac:dyDescent="0.25">
      <c r="A28" s="45"/>
      <c r="B28" s="5" t="s">
        <v>22</v>
      </c>
    </row>
    <row r="29" spans="1:2" s="16" customFormat="1" x14ac:dyDescent="0.25">
      <c r="A29" s="45"/>
      <c r="B29" s="170"/>
    </row>
    <row r="30" spans="1:2" x14ac:dyDescent="0.25">
      <c r="A30" s="45"/>
      <c r="B30" s="5" t="s">
        <v>23</v>
      </c>
    </row>
    <row r="31" spans="1:2" x14ac:dyDescent="0.25">
      <c r="A31" s="45"/>
      <c r="B31" s="5" t="s">
        <v>24</v>
      </c>
    </row>
    <row r="32" spans="1:2" x14ac:dyDescent="0.25">
      <c r="A32" s="45"/>
      <c r="B32" s="5"/>
    </row>
    <row r="33" spans="1:2" x14ac:dyDescent="0.25">
      <c r="A33" s="45"/>
      <c r="B33" s="5" t="s">
        <v>25</v>
      </c>
    </row>
    <row r="34" spans="1:2" x14ac:dyDescent="0.25">
      <c r="A34" s="45"/>
      <c r="B34" s="171" t="s">
        <v>26</v>
      </c>
    </row>
    <row r="35" spans="1:2" x14ac:dyDescent="0.25">
      <c r="A35" s="45"/>
      <c r="B35" s="171" t="s">
        <v>27</v>
      </c>
    </row>
    <row r="36" spans="1:2" s="16" customFormat="1" x14ac:dyDescent="0.25">
      <c r="A36" s="45"/>
      <c r="B36" s="171" t="s">
        <v>28</v>
      </c>
    </row>
    <row r="37" spans="1:2" x14ac:dyDescent="0.25">
      <c r="A37" s="45"/>
      <c r="B37" s="171" t="s">
        <v>29</v>
      </c>
    </row>
    <row r="38" spans="1:2" ht="15.75" thickBot="1" x14ac:dyDescent="0.3">
      <c r="A38" s="50"/>
      <c r="B38" s="172"/>
    </row>
    <row r="41" spans="1:2" x14ac:dyDescent="0.25">
      <c r="A41" s="16"/>
      <c r="B41" s="16"/>
    </row>
    <row r="43" spans="1:2" x14ac:dyDescent="0.25">
      <c r="A43" s="16"/>
      <c r="B43" s="16"/>
    </row>
  </sheetData>
  <sheetProtection algorithmName="SHA-512" hashValue="Z273UOYSP7KdfN8NUsRgSMz7c3RmXh12ZGX6ri014j6d5/8sTrLa4Nd7o65Mb5mqkOx9tGHY8wwIpA1J6jCBgw==" saltValue="BWz0zDolHGpZ9PjOKqnNTA==" spinCount="100000" sheet="1" objects="1" scenarios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DF55-EC80-4944-A0E6-70B05088F25C}">
  <sheetPr>
    <tabColor theme="9" tint="0.39997558519241921"/>
  </sheetPr>
  <dimension ref="A1:S181"/>
  <sheetViews>
    <sheetView showGridLines="0" workbookViewId="0">
      <selection activeCell="Y73" sqref="Y73"/>
    </sheetView>
  </sheetViews>
  <sheetFormatPr defaultRowHeight="15" x14ac:dyDescent="0.25"/>
  <cols>
    <col min="1" max="16384" width="9.140625" style="16"/>
  </cols>
  <sheetData>
    <row r="1" spans="1:1" ht="21" x14ac:dyDescent="0.35">
      <c r="A1" s="116" t="s">
        <v>236</v>
      </c>
    </row>
    <row r="98" spans="1:19" ht="21" x14ac:dyDescent="0.35">
      <c r="A98" s="116" t="s">
        <v>237</v>
      </c>
    </row>
    <row r="99" spans="1:19" x14ac:dyDescent="0.25">
      <c r="S99" s="16" t="s">
        <v>238</v>
      </c>
    </row>
    <row r="181" spans="1:1" ht="21" x14ac:dyDescent="0.35">
      <c r="A181" s="116" t="s">
        <v>239</v>
      </c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6EC3-3782-4DFB-A9D9-84CEFC34825E}">
  <sheetPr>
    <tabColor theme="9" tint="0.79998168889431442"/>
  </sheetPr>
  <dimension ref="A1:M41"/>
  <sheetViews>
    <sheetView workbookViewId="0">
      <selection activeCell="C31" sqref="C31"/>
    </sheetView>
  </sheetViews>
  <sheetFormatPr defaultRowHeight="15" x14ac:dyDescent="0.25"/>
  <cols>
    <col min="1" max="1" width="36.7109375" style="16" customWidth="1"/>
    <col min="2" max="2" width="37" style="16" bestFit="1" customWidth="1"/>
    <col min="3" max="3" width="22" style="16" customWidth="1"/>
    <col min="4" max="4" width="8.85546875" style="16" customWidth="1"/>
    <col min="5" max="5" width="13.28515625" style="16" bestFit="1" customWidth="1"/>
    <col min="6" max="6" width="12.5703125" style="16" bestFit="1" customWidth="1"/>
    <col min="7" max="7" width="8.85546875" style="16" customWidth="1"/>
    <col min="8" max="16384" width="9.140625" style="16"/>
  </cols>
  <sheetData>
    <row r="1" spans="1:4" ht="18.75" x14ac:dyDescent="0.3">
      <c r="A1" s="18" t="s">
        <v>160</v>
      </c>
    </row>
    <row r="2" spans="1:4" x14ac:dyDescent="0.25">
      <c r="A2" s="15" t="s">
        <v>240</v>
      </c>
      <c r="B2" s="15" t="s">
        <v>241</v>
      </c>
      <c r="C2" s="15" t="s">
        <v>242</v>
      </c>
    </row>
    <row r="3" spans="1:4" x14ac:dyDescent="0.25">
      <c r="A3" s="16" t="s">
        <v>243</v>
      </c>
      <c r="B3" s="16" t="s">
        <v>49</v>
      </c>
      <c r="C3" s="117" t="s">
        <v>65</v>
      </c>
    </row>
    <row r="4" spans="1:4" x14ac:dyDescent="0.25">
      <c r="A4" s="16" t="s">
        <v>243</v>
      </c>
      <c r="B4" s="16" t="s">
        <v>244</v>
      </c>
      <c r="C4" s="46" t="s">
        <v>169</v>
      </c>
    </row>
    <row r="5" spans="1:4" x14ac:dyDescent="0.25">
      <c r="A5" s="16" t="s">
        <v>243</v>
      </c>
      <c r="B5" s="16" t="s">
        <v>49</v>
      </c>
      <c r="C5" s="117" t="s">
        <v>65</v>
      </c>
    </row>
    <row r="6" spans="1:4" x14ac:dyDescent="0.25">
      <c r="A6" s="16" t="s">
        <v>243</v>
      </c>
      <c r="B6" s="16" t="s">
        <v>57</v>
      </c>
      <c r="C6" s="46" t="s">
        <v>77</v>
      </c>
    </row>
    <row r="7" spans="1:4" x14ac:dyDescent="0.25">
      <c r="A7" s="16" t="s">
        <v>243</v>
      </c>
      <c r="B7" s="16" t="s">
        <v>49</v>
      </c>
      <c r="C7" s="46" t="s">
        <v>77</v>
      </c>
    </row>
    <row r="8" spans="1:4" x14ac:dyDescent="0.25">
      <c r="A8" s="16" t="s">
        <v>243</v>
      </c>
      <c r="B8" s="16" t="s">
        <v>245</v>
      </c>
      <c r="C8" s="46" t="s">
        <v>169</v>
      </c>
    </row>
    <row r="9" spans="1:4" x14ac:dyDescent="0.25">
      <c r="A9" s="16" t="s">
        <v>243</v>
      </c>
      <c r="B9" s="16" t="s">
        <v>246</v>
      </c>
      <c r="C9" s="46" t="s">
        <v>77</v>
      </c>
    </row>
    <row r="10" spans="1:4" x14ac:dyDescent="0.25">
      <c r="A10" s="16" t="s">
        <v>243</v>
      </c>
      <c r="B10" s="16" t="s">
        <v>247</v>
      </c>
      <c r="C10" s="46" t="s">
        <v>169</v>
      </c>
    </row>
    <row r="11" spans="1:4" x14ac:dyDescent="0.25">
      <c r="A11" s="16" t="s">
        <v>243</v>
      </c>
      <c r="B11" s="16" t="s">
        <v>49</v>
      </c>
      <c r="C11" s="117" t="s">
        <v>65</v>
      </c>
    </row>
    <row r="12" spans="1:4" x14ac:dyDescent="0.25">
      <c r="A12" s="16" t="s">
        <v>243</v>
      </c>
      <c r="B12" s="16" t="s">
        <v>49</v>
      </c>
      <c r="C12" s="46" t="s">
        <v>248</v>
      </c>
    </row>
    <row r="13" spans="1:4" x14ac:dyDescent="0.25">
      <c r="A13" s="16" t="s">
        <v>243</v>
      </c>
      <c r="B13" s="16" t="s">
        <v>49</v>
      </c>
      <c r="C13" s="46" t="s">
        <v>248</v>
      </c>
    </row>
    <row r="15" spans="1:4" x14ac:dyDescent="0.25">
      <c r="A15" s="118" t="s">
        <v>243</v>
      </c>
      <c r="B15" s="118" t="s">
        <v>249</v>
      </c>
      <c r="C15" s="118" t="s">
        <v>169</v>
      </c>
      <c r="D15" s="16" t="s">
        <v>250</v>
      </c>
    </row>
    <row r="20" spans="1:3" ht="19.5" thickBot="1" x14ac:dyDescent="0.35">
      <c r="A20" s="18" t="s">
        <v>251</v>
      </c>
    </row>
    <row r="21" spans="1:3" x14ac:dyDescent="0.25">
      <c r="A21" s="53" t="s">
        <v>240</v>
      </c>
      <c r="B21" s="54" t="s">
        <v>34</v>
      </c>
      <c r="C21" s="55" t="s">
        <v>36</v>
      </c>
    </row>
    <row r="22" spans="1:3" x14ac:dyDescent="0.25">
      <c r="A22" s="45" t="s">
        <v>243</v>
      </c>
      <c r="B22" s="46" t="s">
        <v>252</v>
      </c>
      <c r="C22" s="5">
        <v>4</v>
      </c>
    </row>
    <row r="23" spans="1:3" x14ac:dyDescent="0.25">
      <c r="A23" s="45" t="s">
        <v>243</v>
      </c>
      <c r="B23" s="46" t="s">
        <v>77</v>
      </c>
      <c r="C23" s="5">
        <v>3</v>
      </c>
    </row>
    <row r="24" spans="1:3" x14ac:dyDescent="0.25">
      <c r="A24" s="45" t="s">
        <v>243</v>
      </c>
      <c r="B24" s="117" t="s">
        <v>65</v>
      </c>
      <c r="C24" s="5">
        <v>3</v>
      </c>
    </row>
    <row r="25" spans="1:3" ht="15.75" thickBot="1" x14ac:dyDescent="0.3">
      <c r="A25" s="50" t="s">
        <v>243</v>
      </c>
      <c r="B25" s="51" t="s">
        <v>248</v>
      </c>
      <c r="C25" s="6">
        <v>2</v>
      </c>
    </row>
    <row r="34" spans="1:13" ht="19.5" thickBot="1" x14ac:dyDescent="0.35">
      <c r="A34" s="18" t="s">
        <v>253</v>
      </c>
    </row>
    <row r="35" spans="1:13" x14ac:dyDescent="0.25">
      <c r="A35" s="53" t="s">
        <v>254</v>
      </c>
      <c r="B35" s="54" t="s">
        <v>255</v>
      </c>
      <c r="C35" s="54" t="s">
        <v>49</v>
      </c>
      <c r="D35" s="54" t="s">
        <v>53</v>
      </c>
      <c r="E35" s="54" t="s">
        <v>57</v>
      </c>
      <c r="F35" s="54" t="s">
        <v>56</v>
      </c>
      <c r="G35" s="54" t="s">
        <v>79</v>
      </c>
      <c r="H35" s="98"/>
      <c r="I35" s="98"/>
      <c r="J35" s="98"/>
      <c r="K35" s="98"/>
      <c r="L35" s="98"/>
      <c r="M35" s="119"/>
    </row>
    <row r="36" spans="1:13" x14ac:dyDescent="0.25">
      <c r="A36" s="120" t="s">
        <v>65</v>
      </c>
      <c r="B36" s="46">
        <v>3</v>
      </c>
      <c r="C36" s="46">
        <v>3</v>
      </c>
      <c r="D36" s="46"/>
      <c r="E36" s="46"/>
      <c r="F36" s="46"/>
      <c r="G36" s="46"/>
      <c r="H36" s="46"/>
      <c r="I36" s="46"/>
      <c r="J36" s="46"/>
      <c r="K36" s="46"/>
      <c r="L36" s="46"/>
      <c r="M36" s="5"/>
    </row>
    <row r="37" spans="1:13" x14ac:dyDescent="0.25">
      <c r="A37" s="45" t="s">
        <v>248</v>
      </c>
      <c r="B37" s="46">
        <v>2</v>
      </c>
      <c r="C37" s="46">
        <v>2</v>
      </c>
      <c r="D37" s="46"/>
      <c r="E37" s="46"/>
      <c r="F37" s="46"/>
      <c r="G37" s="46"/>
      <c r="H37" s="46"/>
      <c r="I37" s="46"/>
      <c r="J37" s="46"/>
      <c r="K37" s="46"/>
      <c r="L37" s="46"/>
      <c r="M37" s="5"/>
    </row>
    <row r="38" spans="1:13" x14ac:dyDescent="0.25">
      <c r="A38" s="45" t="s">
        <v>77</v>
      </c>
      <c r="B38" s="46">
        <v>3</v>
      </c>
      <c r="C38" s="46">
        <v>1</v>
      </c>
      <c r="D38" s="46">
        <v>1</v>
      </c>
      <c r="E38" s="46">
        <v>1</v>
      </c>
      <c r="F38" s="46"/>
      <c r="G38" s="46"/>
      <c r="H38" s="46"/>
      <c r="I38" s="46"/>
      <c r="J38" s="46"/>
      <c r="K38" s="46"/>
      <c r="L38" s="46"/>
      <c r="M38" s="5"/>
    </row>
    <row r="39" spans="1:13" x14ac:dyDescent="0.25">
      <c r="A39" s="45" t="s">
        <v>252</v>
      </c>
      <c r="B39" s="46">
        <v>4</v>
      </c>
      <c r="C39" s="46">
        <v>1</v>
      </c>
      <c r="D39" s="46"/>
      <c r="E39" s="46"/>
      <c r="F39" s="46">
        <v>1</v>
      </c>
      <c r="G39" s="46">
        <v>2</v>
      </c>
      <c r="H39" s="46" t="s">
        <v>256</v>
      </c>
      <c r="I39" s="46"/>
      <c r="J39" s="46"/>
      <c r="K39" s="46"/>
      <c r="L39" s="46"/>
      <c r="M39" s="5"/>
    </row>
    <row r="40" spans="1:13" x14ac:dyDescent="0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5"/>
    </row>
    <row r="41" spans="1:13" ht="15.75" thickBot="1" x14ac:dyDescent="0.3">
      <c r="A41" s="50" t="s">
        <v>81</v>
      </c>
      <c r="B41" s="51">
        <f>SUM(B36:B39)</f>
        <v>12</v>
      </c>
      <c r="C41" s="51">
        <f t="shared" ref="C41:G41" si="0">SUM(C36:C39)</f>
        <v>7</v>
      </c>
      <c r="D41" s="51">
        <f t="shared" si="0"/>
        <v>1</v>
      </c>
      <c r="E41" s="51">
        <f t="shared" si="0"/>
        <v>1</v>
      </c>
      <c r="F41" s="51">
        <f t="shared" si="0"/>
        <v>1</v>
      </c>
      <c r="G41" s="51">
        <f t="shared" si="0"/>
        <v>2</v>
      </c>
      <c r="H41" s="51"/>
      <c r="I41" s="51"/>
      <c r="J41" s="51"/>
      <c r="K41" s="51"/>
      <c r="L41" s="51"/>
      <c r="M41" s="6"/>
    </row>
  </sheetData>
  <sheetProtection algorithmName="SHA-512" hashValue="dU0lvrI+9IjyScBlDwcTfgBxiNtgdi0l17HevMTYu6OJ95zru86Jtk19oNn5mDViIVvX4MTvqOBYVethjEmAzQ==" saltValue="zpQDwnYTGszYk9a739VlTw==" spinCount="100000" sheet="1" objects="1" scenarios="1"/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897-001B-4042-A2A7-13D473CF724E}">
  <sheetPr>
    <tabColor theme="9" tint="0.79998168889431442"/>
  </sheetPr>
  <dimension ref="A1:P105"/>
  <sheetViews>
    <sheetView topLeftCell="A25" zoomScaleNormal="100" workbookViewId="0">
      <selection activeCell="AO49" sqref="AO49"/>
    </sheetView>
  </sheetViews>
  <sheetFormatPr defaultRowHeight="15" x14ac:dyDescent="0.25"/>
  <cols>
    <col min="1" max="1" width="10.7109375" style="16" customWidth="1"/>
    <col min="2" max="2" width="54.7109375" style="3" customWidth="1"/>
    <col min="3" max="10" width="9.140625" style="16"/>
    <col min="11" max="11" width="10.5703125" style="16" customWidth="1"/>
    <col min="12" max="12" width="38.85546875" style="16" bestFit="1" customWidth="1"/>
    <col min="13" max="13" width="11.85546875" style="16" bestFit="1" customWidth="1"/>
    <col min="14" max="14" width="10.42578125" style="16" customWidth="1"/>
    <col min="15" max="15" width="13.85546875" style="16" customWidth="1"/>
    <col min="16" max="16" width="11.85546875" style="16" bestFit="1" customWidth="1"/>
    <col min="17" max="16384" width="9.140625" style="16"/>
  </cols>
  <sheetData>
    <row r="1" spans="1:16" ht="18.75" x14ac:dyDescent="0.3">
      <c r="A1" s="18" t="s">
        <v>257</v>
      </c>
    </row>
    <row r="2" spans="1:16" s="14" customFormat="1" ht="30" customHeight="1" thickBot="1" x14ac:dyDescent="0.3">
      <c r="A2" s="9" t="s">
        <v>178</v>
      </c>
      <c r="B2" s="9" t="s">
        <v>86</v>
      </c>
      <c r="C2" s="9">
        <v>-3</v>
      </c>
      <c r="D2" s="9">
        <v>-2</v>
      </c>
      <c r="E2" s="9">
        <v>-1</v>
      </c>
      <c r="F2" s="9">
        <v>0</v>
      </c>
      <c r="G2" s="9">
        <v>1</v>
      </c>
      <c r="H2" s="9">
        <v>2</v>
      </c>
      <c r="I2" s="9">
        <v>3</v>
      </c>
      <c r="J2" s="9">
        <v>0</v>
      </c>
      <c r="K2" s="9" t="s">
        <v>179</v>
      </c>
      <c r="L2" s="9" t="s">
        <v>258</v>
      </c>
      <c r="M2" s="9" t="s">
        <v>259</v>
      </c>
      <c r="N2" s="9" t="s">
        <v>180</v>
      </c>
      <c r="O2" s="9" t="s">
        <v>182</v>
      </c>
      <c r="P2" s="9" t="s">
        <v>183</v>
      </c>
    </row>
    <row r="3" spans="1:16" ht="30.75" thickTop="1" x14ac:dyDescent="0.25">
      <c r="A3" s="121">
        <v>1</v>
      </c>
      <c r="B3" s="122" t="s">
        <v>260</v>
      </c>
      <c r="C3" s="121"/>
      <c r="D3" s="121"/>
      <c r="E3" s="123"/>
      <c r="F3" s="124"/>
      <c r="G3" s="125"/>
      <c r="H3" s="121"/>
      <c r="I3" s="123">
        <v>3</v>
      </c>
      <c r="J3" s="126"/>
      <c r="K3" s="125">
        <v>3.5</v>
      </c>
      <c r="L3" s="125" t="s">
        <v>169</v>
      </c>
      <c r="M3" s="121">
        <f t="shared" ref="M3:M34" si="0">SUM(C3:J3)</f>
        <v>3</v>
      </c>
      <c r="N3" s="121">
        <f>(C3*$C$2)+(D3*$D$2)+(E3*$E$2)+(G3*$G$2)+(H3*$H$2)+(I3*$I$2)</f>
        <v>9</v>
      </c>
      <c r="O3" s="127">
        <f>IF(((M3)&lt;&gt;0), N3/M3, "No Responses")</f>
        <v>3</v>
      </c>
      <c r="P3" s="121" t="str">
        <f>_xlfn.CONCAT(M3, " Responses")</f>
        <v>3 Responses</v>
      </c>
    </row>
    <row r="4" spans="1:16" ht="45" x14ac:dyDescent="0.25">
      <c r="A4" s="121">
        <v>2</v>
      </c>
      <c r="B4" s="122" t="s">
        <v>261</v>
      </c>
      <c r="C4" s="121"/>
      <c r="D4" s="121"/>
      <c r="E4" s="123"/>
      <c r="F4" s="128"/>
      <c r="G4" s="125"/>
      <c r="H4" s="121">
        <v>1</v>
      </c>
      <c r="I4" s="123">
        <v>2</v>
      </c>
      <c r="J4" s="129"/>
      <c r="K4" s="125">
        <v>3.5</v>
      </c>
      <c r="L4" s="125" t="s">
        <v>169</v>
      </c>
      <c r="M4" s="121">
        <f t="shared" si="0"/>
        <v>3</v>
      </c>
      <c r="N4" s="121">
        <f>(C4*$C$2)+(D4*$D$2)+(E4*$E$2)+(G4*$G$2)+(H4*$H$2)+(I4*$I$2)</f>
        <v>8</v>
      </c>
      <c r="O4" s="127">
        <f t="shared" ref="O4:O34" si="1">IF(((M4)&lt;&gt;0), N4/M4, "No Responses")</f>
        <v>2.6666666666666665</v>
      </c>
      <c r="P4" s="121" t="str">
        <f t="shared" ref="P4:P34" si="2">_xlfn.CONCAT(M4, " Responses")</f>
        <v>3 Responses</v>
      </c>
    </row>
    <row r="5" spans="1:16" ht="30" x14ac:dyDescent="0.25">
      <c r="A5" s="121">
        <v>3</v>
      </c>
      <c r="B5" s="122" t="s">
        <v>262</v>
      </c>
      <c r="C5" s="121"/>
      <c r="D5" s="121"/>
      <c r="E5" s="123"/>
      <c r="F5" s="128"/>
      <c r="G5" s="125"/>
      <c r="H5" s="121">
        <v>2</v>
      </c>
      <c r="I5" s="123">
        <v>1</v>
      </c>
      <c r="J5" s="129"/>
      <c r="K5" s="125">
        <v>3.5</v>
      </c>
      <c r="L5" s="125" t="s">
        <v>169</v>
      </c>
      <c r="M5" s="121">
        <f t="shared" si="0"/>
        <v>3</v>
      </c>
      <c r="N5" s="121">
        <f t="shared" ref="N5:N34" si="3">(C5*$C$2)+(D5*$D$2)+(E5*$E$2)+(G5*$G$2)+(H5*$H$2)+(I5*$I$2)</f>
        <v>7</v>
      </c>
      <c r="O5" s="127">
        <f t="shared" si="1"/>
        <v>2.3333333333333335</v>
      </c>
      <c r="P5" s="121" t="str">
        <f t="shared" si="2"/>
        <v>3 Responses</v>
      </c>
    </row>
    <row r="6" spans="1:16" ht="45" x14ac:dyDescent="0.25">
      <c r="A6" s="121">
        <v>4</v>
      </c>
      <c r="B6" s="122" t="s">
        <v>263</v>
      </c>
      <c r="C6" s="121"/>
      <c r="D6" s="121"/>
      <c r="E6" s="123"/>
      <c r="F6" s="128"/>
      <c r="G6" s="125"/>
      <c r="H6" s="121"/>
      <c r="I6" s="123">
        <v>3</v>
      </c>
      <c r="J6" s="129"/>
      <c r="K6" s="125">
        <v>3.5</v>
      </c>
      <c r="L6" s="125" t="s">
        <v>169</v>
      </c>
      <c r="M6" s="121">
        <f t="shared" si="0"/>
        <v>3</v>
      </c>
      <c r="N6" s="121">
        <f t="shared" si="3"/>
        <v>9</v>
      </c>
      <c r="O6" s="127">
        <f t="shared" si="1"/>
        <v>3</v>
      </c>
      <c r="P6" s="121" t="str">
        <f t="shared" si="2"/>
        <v>3 Responses</v>
      </c>
    </row>
    <row r="7" spans="1:16" ht="30" x14ac:dyDescent="0.25">
      <c r="A7" s="121">
        <v>5</v>
      </c>
      <c r="B7" s="122" t="s">
        <v>264</v>
      </c>
      <c r="C7" s="121"/>
      <c r="D7" s="121"/>
      <c r="E7" s="123"/>
      <c r="F7" s="128"/>
      <c r="G7" s="125"/>
      <c r="H7" s="121">
        <v>3</v>
      </c>
      <c r="I7" s="123"/>
      <c r="J7" s="129"/>
      <c r="K7" s="125">
        <v>3.5</v>
      </c>
      <c r="L7" s="125" t="s">
        <v>169</v>
      </c>
      <c r="M7" s="121">
        <f t="shared" si="0"/>
        <v>3</v>
      </c>
      <c r="N7" s="121">
        <f t="shared" si="3"/>
        <v>6</v>
      </c>
      <c r="O7" s="127">
        <f t="shared" si="1"/>
        <v>2</v>
      </c>
      <c r="P7" s="121" t="str">
        <f t="shared" si="2"/>
        <v>3 Responses</v>
      </c>
    </row>
    <row r="8" spans="1:16" ht="60" x14ac:dyDescent="0.25">
      <c r="A8" s="121">
        <v>6</v>
      </c>
      <c r="B8" s="122" t="s">
        <v>265</v>
      </c>
      <c r="C8" s="121"/>
      <c r="D8" s="121"/>
      <c r="E8" s="123"/>
      <c r="F8" s="128"/>
      <c r="G8" s="125"/>
      <c r="H8" s="121"/>
      <c r="I8" s="123">
        <v>3</v>
      </c>
      <c r="J8" s="129"/>
      <c r="K8" s="125">
        <v>3.5</v>
      </c>
      <c r="L8" s="125" t="s">
        <v>169</v>
      </c>
      <c r="M8" s="121">
        <f t="shared" si="0"/>
        <v>3</v>
      </c>
      <c r="N8" s="121">
        <f t="shared" si="3"/>
        <v>9</v>
      </c>
      <c r="O8" s="127">
        <f t="shared" si="1"/>
        <v>3</v>
      </c>
      <c r="P8" s="121" t="str">
        <f t="shared" si="2"/>
        <v>3 Responses</v>
      </c>
    </row>
    <row r="9" spans="1:16" ht="45" x14ac:dyDescent="0.25">
      <c r="A9" s="121">
        <v>7</v>
      </c>
      <c r="B9" s="122" t="s">
        <v>266</v>
      </c>
      <c r="C9" s="121"/>
      <c r="D9" s="121"/>
      <c r="E9" s="123"/>
      <c r="F9" s="128"/>
      <c r="G9" s="125">
        <v>2</v>
      </c>
      <c r="H9" s="121">
        <v>1</v>
      </c>
      <c r="I9" s="123"/>
      <c r="J9" s="129"/>
      <c r="K9" s="125">
        <v>3.5</v>
      </c>
      <c r="L9" s="125" t="s">
        <v>169</v>
      </c>
      <c r="M9" s="121">
        <f t="shared" si="0"/>
        <v>3</v>
      </c>
      <c r="N9" s="121">
        <f t="shared" si="3"/>
        <v>4</v>
      </c>
      <c r="O9" s="127">
        <f t="shared" si="1"/>
        <v>1.3333333333333333</v>
      </c>
      <c r="P9" s="121" t="str">
        <f t="shared" si="2"/>
        <v>3 Responses</v>
      </c>
    </row>
    <row r="10" spans="1:16" ht="60" x14ac:dyDescent="0.25">
      <c r="A10" s="121">
        <v>8</v>
      </c>
      <c r="B10" s="122" t="s">
        <v>267</v>
      </c>
      <c r="C10" s="121"/>
      <c r="D10" s="121"/>
      <c r="E10" s="123"/>
      <c r="F10" s="128"/>
      <c r="G10" s="125"/>
      <c r="H10" s="121">
        <v>2</v>
      </c>
      <c r="I10" s="123">
        <v>1</v>
      </c>
      <c r="J10" s="129"/>
      <c r="K10" s="125">
        <v>3.5</v>
      </c>
      <c r="L10" s="125" t="s">
        <v>169</v>
      </c>
      <c r="M10" s="121">
        <f t="shared" si="0"/>
        <v>3</v>
      </c>
      <c r="N10" s="121">
        <f t="shared" si="3"/>
        <v>7</v>
      </c>
      <c r="O10" s="127">
        <f t="shared" si="1"/>
        <v>2.3333333333333335</v>
      </c>
      <c r="P10" s="121" t="str">
        <f t="shared" si="2"/>
        <v>3 Responses</v>
      </c>
    </row>
    <row r="11" spans="1:16" ht="30" x14ac:dyDescent="0.25">
      <c r="A11" s="121">
        <v>1</v>
      </c>
      <c r="B11" s="122" t="s">
        <v>260</v>
      </c>
      <c r="C11" s="121"/>
      <c r="D11" s="121"/>
      <c r="E11" s="123"/>
      <c r="F11" s="128"/>
      <c r="G11" s="125"/>
      <c r="H11" s="121"/>
      <c r="I11" s="123">
        <v>3</v>
      </c>
      <c r="J11" s="129"/>
      <c r="K11" s="125">
        <v>2.5</v>
      </c>
      <c r="L11" s="125" t="s">
        <v>268</v>
      </c>
      <c r="M11" s="121">
        <f t="shared" si="0"/>
        <v>3</v>
      </c>
      <c r="N11" s="121">
        <f t="shared" si="3"/>
        <v>9</v>
      </c>
      <c r="O11" s="127">
        <f t="shared" si="1"/>
        <v>3</v>
      </c>
      <c r="P11" s="121" t="str">
        <f t="shared" si="2"/>
        <v>3 Responses</v>
      </c>
    </row>
    <row r="12" spans="1:16" ht="45" x14ac:dyDescent="0.25">
      <c r="A12" s="121">
        <v>2</v>
      </c>
      <c r="B12" s="122" t="s">
        <v>261</v>
      </c>
      <c r="C12" s="121"/>
      <c r="D12" s="121"/>
      <c r="E12" s="123"/>
      <c r="F12" s="128"/>
      <c r="G12" s="125"/>
      <c r="H12" s="121"/>
      <c r="I12" s="123">
        <v>3</v>
      </c>
      <c r="J12" s="129"/>
      <c r="K12" s="125">
        <v>2.5</v>
      </c>
      <c r="L12" s="125" t="s">
        <v>268</v>
      </c>
      <c r="M12" s="121">
        <f t="shared" si="0"/>
        <v>3</v>
      </c>
      <c r="N12" s="121">
        <f t="shared" si="3"/>
        <v>9</v>
      </c>
      <c r="O12" s="127">
        <f t="shared" si="1"/>
        <v>3</v>
      </c>
      <c r="P12" s="121" t="str">
        <f t="shared" si="2"/>
        <v>3 Responses</v>
      </c>
    </row>
    <row r="13" spans="1:16" ht="30" x14ac:dyDescent="0.25">
      <c r="A13" s="121">
        <v>3</v>
      </c>
      <c r="B13" s="122" t="s">
        <v>262</v>
      </c>
      <c r="C13" s="121"/>
      <c r="D13" s="121"/>
      <c r="E13" s="123"/>
      <c r="F13" s="128"/>
      <c r="G13" s="125"/>
      <c r="H13" s="121"/>
      <c r="I13" s="123">
        <v>3</v>
      </c>
      <c r="J13" s="129"/>
      <c r="K13" s="125">
        <v>2.5</v>
      </c>
      <c r="L13" s="125" t="s">
        <v>268</v>
      </c>
      <c r="M13" s="121">
        <f t="shared" si="0"/>
        <v>3</v>
      </c>
      <c r="N13" s="121">
        <f t="shared" si="3"/>
        <v>9</v>
      </c>
      <c r="O13" s="127">
        <f t="shared" si="1"/>
        <v>3</v>
      </c>
      <c r="P13" s="121" t="str">
        <f t="shared" si="2"/>
        <v>3 Responses</v>
      </c>
    </row>
    <row r="14" spans="1:16" ht="45" x14ac:dyDescent="0.25">
      <c r="A14" s="121">
        <v>4</v>
      </c>
      <c r="B14" s="122" t="s">
        <v>263</v>
      </c>
      <c r="C14" s="121"/>
      <c r="D14" s="121"/>
      <c r="E14" s="123"/>
      <c r="F14" s="128"/>
      <c r="G14" s="125"/>
      <c r="H14" s="121"/>
      <c r="I14" s="123">
        <v>3</v>
      </c>
      <c r="J14" s="129"/>
      <c r="K14" s="125">
        <v>2.5</v>
      </c>
      <c r="L14" s="125" t="s">
        <v>268</v>
      </c>
      <c r="M14" s="121">
        <f t="shared" si="0"/>
        <v>3</v>
      </c>
      <c r="N14" s="121">
        <f t="shared" si="3"/>
        <v>9</v>
      </c>
      <c r="O14" s="127">
        <f t="shared" si="1"/>
        <v>3</v>
      </c>
      <c r="P14" s="121" t="str">
        <f t="shared" si="2"/>
        <v>3 Responses</v>
      </c>
    </row>
    <row r="15" spans="1:16" ht="30" x14ac:dyDescent="0.25">
      <c r="A15" s="121">
        <v>5</v>
      </c>
      <c r="B15" s="122" t="s">
        <v>264</v>
      </c>
      <c r="C15" s="121"/>
      <c r="D15" s="121"/>
      <c r="E15" s="123"/>
      <c r="F15" s="128"/>
      <c r="G15" s="125"/>
      <c r="H15" s="121"/>
      <c r="I15" s="123">
        <v>3</v>
      </c>
      <c r="J15" s="129"/>
      <c r="K15" s="125">
        <v>2.5</v>
      </c>
      <c r="L15" s="125" t="s">
        <v>268</v>
      </c>
      <c r="M15" s="121">
        <f t="shared" si="0"/>
        <v>3</v>
      </c>
      <c r="N15" s="121">
        <f t="shared" si="3"/>
        <v>9</v>
      </c>
      <c r="O15" s="127">
        <f t="shared" si="1"/>
        <v>3</v>
      </c>
      <c r="P15" s="121" t="str">
        <f t="shared" si="2"/>
        <v>3 Responses</v>
      </c>
    </row>
    <row r="16" spans="1:16" ht="60" x14ac:dyDescent="0.25">
      <c r="A16" s="121">
        <v>6</v>
      </c>
      <c r="B16" s="122" t="s">
        <v>265</v>
      </c>
      <c r="C16" s="121"/>
      <c r="D16" s="121"/>
      <c r="E16" s="123"/>
      <c r="F16" s="128"/>
      <c r="G16" s="125"/>
      <c r="H16" s="121"/>
      <c r="I16" s="123">
        <v>3</v>
      </c>
      <c r="J16" s="129"/>
      <c r="K16" s="125">
        <v>2.5</v>
      </c>
      <c r="L16" s="125" t="s">
        <v>268</v>
      </c>
      <c r="M16" s="121">
        <f t="shared" si="0"/>
        <v>3</v>
      </c>
      <c r="N16" s="121">
        <f t="shared" si="3"/>
        <v>9</v>
      </c>
      <c r="O16" s="127">
        <f t="shared" si="1"/>
        <v>3</v>
      </c>
      <c r="P16" s="121" t="str">
        <f t="shared" si="2"/>
        <v>3 Responses</v>
      </c>
    </row>
    <row r="17" spans="1:16" ht="45" x14ac:dyDescent="0.25">
      <c r="A17" s="121">
        <v>7</v>
      </c>
      <c r="B17" s="122" t="s">
        <v>266</v>
      </c>
      <c r="C17" s="121"/>
      <c r="D17" s="121"/>
      <c r="E17" s="123"/>
      <c r="F17" s="128"/>
      <c r="G17" s="125"/>
      <c r="H17" s="121">
        <v>3</v>
      </c>
      <c r="I17" s="123"/>
      <c r="J17" s="129"/>
      <c r="K17" s="125">
        <v>2.5</v>
      </c>
      <c r="L17" s="125" t="s">
        <v>268</v>
      </c>
      <c r="M17" s="121">
        <f t="shared" si="0"/>
        <v>3</v>
      </c>
      <c r="N17" s="121">
        <f t="shared" si="3"/>
        <v>6</v>
      </c>
      <c r="O17" s="127">
        <f t="shared" si="1"/>
        <v>2</v>
      </c>
      <c r="P17" s="121" t="str">
        <f t="shared" si="2"/>
        <v>3 Responses</v>
      </c>
    </row>
    <row r="18" spans="1:16" ht="60" x14ac:dyDescent="0.25">
      <c r="A18" s="121">
        <v>8</v>
      </c>
      <c r="B18" s="122" t="s">
        <v>267</v>
      </c>
      <c r="C18" s="121"/>
      <c r="D18" s="121"/>
      <c r="E18" s="123"/>
      <c r="F18" s="128"/>
      <c r="G18" s="125"/>
      <c r="H18" s="121"/>
      <c r="I18" s="123">
        <v>3</v>
      </c>
      <c r="J18" s="129"/>
      <c r="K18" s="125">
        <v>2.5</v>
      </c>
      <c r="L18" s="125" t="s">
        <v>268</v>
      </c>
      <c r="M18" s="121">
        <f t="shared" si="0"/>
        <v>3</v>
      </c>
      <c r="N18" s="121">
        <f t="shared" si="3"/>
        <v>9</v>
      </c>
      <c r="O18" s="127">
        <f t="shared" si="1"/>
        <v>3</v>
      </c>
      <c r="P18" s="121" t="str">
        <f t="shared" si="2"/>
        <v>3 Responses</v>
      </c>
    </row>
    <row r="19" spans="1:16" ht="45" customHeight="1" x14ac:dyDescent="0.25">
      <c r="A19" s="121">
        <v>1</v>
      </c>
      <c r="B19" s="122" t="s">
        <v>260</v>
      </c>
      <c r="C19" s="121"/>
      <c r="D19" s="121"/>
      <c r="E19" s="123"/>
      <c r="F19" s="128"/>
      <c r="G19" s="125"/>
      <c r="H19" s="121"/>
      <c r="I19" s="123">
        <v>3</v>
      </c>
      <c r="J19" s="129"/>
      <c r="K19" s="125">
        <v>1.5</v>
      </c>
      <c r="L19" s="125" t="s">
        <v>269</v>
      </c>
      <c r="M19" s="121">
        <f t="shared" si="0"/>
        <v>3</v>
      </c>
      <c r="N19" s="121">
        <f t="shared" si="3"/>
        <v>9</v>
      </c>
      <c r="O19" s="127">
        <f t="shared" si="1"/>
        <v>3</v>
      </c>
      <c r="P19" s="121" t="str">
        <f t="shared" si="2"/>
        <v>3 Responses</v>
      </c>
    </row>
    <row r="20" spans="1:16" ht="45" customHeight="1" x14ac:dyDescent="0.25">
      <c r="A20" s="121">
        <v>2</v>
      </c>
      <c r="B20" s="122" t="s">
        <v>261</v>
      </c>
      <c r="C20" s="121"/>
      <c r="D20" s="121"/>
      <c r="E20" s="123"/>
      <c r="F20" s="128"/>
      <c r="G20" s="125"/>
      <c r="H20" s="121"/>
      <c r="I20" s="123">
        <v>2</v>
      </c>
      <c r="J20" s="129"/>
      <c r="K20" s="125">
        <v>1.5</v>
      </c>
      <c r="L20" s="125" t="s">
        <v>269</v>
      </c>
      <c r="M20" s="121">
        <f t="shared" si="0"/>
        <v>2</v>
      </c>
      <c r="N20" s="121">
        <f t="shared" si="3"/>
        <v>6</v>
      </c>
      <c r="O20" s="127">
        <f t="shared" si="1"/>
        <v>3</v>
      </c>
      <c r="P20" s="121" t="str">
        <f t="shared" si="2"/>
        <v>2 Responses</v>
      </c>
    </row>
    <row r="21" spans="1:16" ht="45" customHeight="1" x14ac:dyDescent="0.25">
      <c r="A21" s="121">
        <v>3</v>
      </c>
      <c r="B21" s="122" t="s">
        <v>262</v>
      </c>
      <c r="C21" s="121"/>
      <c r="D21" s="121"/>
      <c r="E21" s="123"/>
      <c r="F21" s="128"/>
      <c r="G21" s="125"/>
      <c r="H21" s="121"/>
      <c r="I21" s="123">
        <v>2</v>
      </c>
      <c r="J21" s="129"/>
      <c r="K21" s="125">
        <v>1.5</v>
      </c>
      <c r="L21" s="125" t="s">
        <v>269</v>
      </c>
      <c r="M21" s="121">
        <f t="shared" si="0"/>
        <v>2</v>
      </c>
      <c r="N21" s="121">
        <f t="shared" si="3"/>
        <v>6</v>
      </c>
      <c r="O21" s="127">
        <f t="shared" si="1"/>
        <v>3</v>
      </c>
      <c r="P21" s="121" t="str">
        <f t="shared" si="2"/>
        <v>2 Responses</v>
      </c>
    </row>
    <row r="22" spans="1:16" ht="45" customHeight="1" x14ac:dyDescent="0.25">
      <c r="A22" s="121">
        <v>4</v>
      </c>
      <c r="B22" s="122" t="s">
        <v>263</v>
      </c>
      <c r="C22" s="121"/>
      <c r="D22" s="121"/>
      <c r="E22" s="123"/>
      <c r="F22" s="128"/>
      <c r="G22" s="125"/>
      <c r="H22" s="121"/>
      <c r="I22" s="123">
        <v>2</v>
      </c>
      <c r="J22" s="129"/>
      <c r="K22" s="125">
        <v>1.5</v>
      </c>
      <c r="L22" s="125" t="s">
        <v>269</v>
      </c>
      <c r="M22" s="121">
        <f t="shared" si="0"/>
        <v>2</v>
      </c>
      <c r="N22" s="121">
        <f t="shared" si="3"/>
        <v>6</v>
      </c>
      <c r="O22" s="127">
        <f t="shared" si="1"/>
        <v>3</v>
      </c>
      <c r="P22" s="121" t="str">
        <f t="shared" si="2"/>
        <v>2 Responses</v>
      </c>
    </row>
    <row r="23" spans="1:16" ht="45" customHeight="1" x14ac:dyDescent="0.25">
      <c r="A23" s="121">
        <v>5</v>
      </c>
      <c r="B23" s="122" t="s">
        <v>264</v>
      </c>
      <c r="C23" s="121"/>
      <c r="D23" s="121"/>
      <c r="E23" s="123"/>
      <c r="F23" s="128"/>
      <c r="G23" s="125"/>
      <c r="H23" s="121">
        <v>1</v>
      </c>
      <c r="I23" s="123">
        <v>1</v>
      </c>
      <c r="J23" s="129"/>
      <c r="K23" s="125">
        <v>1.5</v>
      </c>
      <c r="L23" s="125" t="s">
        <v>269</v>
      </c>
      <c r="M23" s="121">
        <f t="shared" si="0"/>
        <v>2</v>
      </c>
      <c r="N23" s="121">
        <f t="shared" si="3"/>
        <v>5</v>
      </c>
      <c r="O23" s="127">
        <f t="shared" si="1"/>
        <v>2.5</v>
      </c>
      <c r="P23" s="121" t="str">
        <f t="shared" si="2"/>
        <v>2 Responses</v>
      </c>
    </row>
    <row r="24" spans="1:16" ht="45" customHeight="1" x14ac:dyDescent="0.25">
      <c r="A24" s="121">
        <v>6</v>
      </c>
      <c r="B24" s="122" t="s">
        <v>265</v>
      </c>
      <c r="C24" s="121"/>
      <c r="D24" s="121"/>
      <c r="E24" s="123"/>
      <c r="F24" s="128"/>
      <c r="G24" s="125"/>
      <c r="H24" s="121"/>
      <c r="I24" s="123">
        <v>2</v>
      </c>
      <c r="J24" s="129"/>
      <c r="K24" s="125">
        <v>1.5</v>
      </c>
      <c r="L24" s="125" t="s">
        <v>269</v>
      </c>
      <c r="M24" s="121">
        <f t="shared" si="0"/>
        <v>2</v>
      </c>
      <c r="N24" s="121">
        <f t="shared" si="3"/>
        <v>6</v>
      </c>
      <c r="O24" s="127">
        <f t="shared" si="1"/>
        <v>3</v>
      </c>
      <c r="P24" s="121" t="str">
        <f t="shared" si="2"/>
        <v>2 Responses</v>
      </c>
    </row>
    <row r="25" spans="1:16" ht="45" customHeight="1" x14ac:dyDescent="0.25">
      <c r="A25" s="121">
        <v>7</v>
      </c>
      <c r="B25" s="122" t="s">
        <v>266</v>
      </c>
      <c r="C25" s="121"/>
      <c r="D25" s="121"/>
      <c r="E25" s="123"/>
      <c r="F25" s="128"/>
      <c r="G25" s="125"/>
      <c r="H25" s="121"/>
      <c r="I25" s="123">
        <v>2</v>
      </c>
      <c r="J25" s="129"/>
      <c r="K25" s="125">
        <v>1.5</v>
      </c>
      <c r="L25" s="125" t="s">
        <v>269</v>
      </c>
      <c r="M25" s="121">
        <f t="shared" si="0"/>
        <v>2</v>
      </c>
      <c r="N25" s="121">
        <f t="shared" si="3"/>
        <v>6</v>
      </c>
      <c r="O25" s="127">
        <f t="shared" si="1"/>
        <v>3</v>
      </c>
      <c r="P25" s="121" t="str">
        <f t="shared" si="2"/>
        <v>2 Responses</v>
      </c>
    </row>
    <row r="26" spans="1:16" ht="45" customHeight="1" x14ac:dyDescent="0.25">
      <c r="A26" s="121">
        <v>8</v>
      </c>
      <c r="B26" s="122" t="s">
        <v>267</v>
      </c>
      <c r="C26" s="121"/>
      <c r="D26" s="121"/>
      <c r="E26" s="123"/>
      <c r="F26" s="128"/>
      <c r="G26" s="125"/>
      <c r="H26" s="121"/>
      <c r="I26" s="123">
        <v>2</v>
      </c>
      <c r="J26" s="129"/>
      <c r="K26" s="125">
        <v>1.5</v>
      </c>
      <c r="L26" s="125" t="s">
        <v>269</v>
      </c>
      <c r="M26" s="121">
        <f t="shared" si="0"/>
        <v>2</v>
      </c>
      <c r="N26" s="121">
        <f t="shared" si="3"/>
        <v>6</v>
      </c>
      <c r="O26" s="127">
        <f t="shared" si="1"/>
        <v>3</v>
      </c>
      <c r="P26" s="121" t="str">
        <f t="shared" si="2"/>
        <v>2 Responses</v>
      </c>
    </row>
    <row r="27" spans="1:16" ht="45" customHeight="1" x14ac:dyDescent="0.25">
      <c r="A27" s="121">
        <v>1</v>
      </c>
      <c r="B27" s="122" t="s">
        <v>260</v>
      </c>
      <c r="C27" s="121"/>
      <c r="D27" s="121"/>
      <c r="E27" s="123"/>
      <c r="F27" s="128"/>
      <c r="G27" s="125"/>
      <c r="H27" s="121"/>
      <c r="I27" s="123">
        <v>2</v>
      </c>
      <c r="J27" s="129"/>
      <c r="K27" s="125">
        <v>0.5</v>
      </c>
      <c r="L27" s="125" t="s">
        <v>248</v>
      </c>
      <c r="M27" s="121">
        <f t="shared" si="0"/>
        <v>2</v>
      </c>
      <c r="N27" s="121">
        <f t="shared" si="3"/>
        <v>6</v>
      </c>
      <c r="O27" s="127">
        <f t="shared" si="1"/>
        <v>3</v>
      </c>
      <c r="P27" s="121" t="str">
        <f t="shared" si="2"/>
        <v>2 Responses</v>
      </c>
    </row>
    <row r="28" spans="1:16" ht="45" customHeight="1" x14ac:dyDescent="0.25">
      <c r="A28" s="121">
        <v>2</v>
      </c>
      <c r="B28" s="122" t="s">
        <v>261</v>
      </c>
      <c r="C28" s="121"/>
      <c r="D28" s="121"/>
      <c r="E28" s="123"/>
      <c r="F28" s="128"/>
      <c r="G28" s="125"/>
      <c r="H28" s="121"/>
      <c r="I28" s="123">
        <v>2</v>
      </c>
      <c r="J28" s="129"/>
      <c r="K28" s="125">
        <v>0.5</v>
      </c>
      <c r="L28" s="125" t="s">
        <v>248</v>
      </c>
      <c r="M28" s="121">
        <f t="shared" si="0"/>
        <v>2</v>
      </c>
      <c r="N28" s="121">
        <f t="shared" si="3"/>
        <v>6</v>
      </c>
      <c r="O28" s="127">
        <f t="shared" si="1"/>
        <v>3</v>
      </c>
      <c r="P28" s="121" t="str">
        <f t="shared" si="2"/>
        <v>2 Responses</v>
      </c>
    </row>
    <row r="29" spans="1:16" ht="45" customHeight="1" x14ac:dyDescent="0.25">
      <c r="A29" s="121">
        <v>3</v>
      </c>
      <c r="B29" s="122" t="s">
        <v>262</v>
      </c>
      <c r="C29" s="121"/>
      <c r="D29" s="121"/>
      <c r="E29" s="123"/>
      <c r="F29" s="128"/>
      <c r="G29" s="125"/>
      <c r="H29" s="121">
        <v>1</v>
      </c>
      <c r="I29" s="123">
        <v>1</v>
      </c>
      <c r="J29" s="129"/>
      <c r="K29" s="125">
        <v>0.5</v>
      </c>
      <c r="L29" s="125" t="s">
        <v>248</v>
      </c>
      <c r="M29" s="121">
        <f t="shared" si="0"/>
        <v>2</v>
      </c>
      <c r="N29" s="121">
        <f t="shared" si="3"/>
        <v>5</v>
      </c>
      <c r="O29" s="127">
        <f t="shared" si="1"/>
        <v>2.5</v>
      </c>
      <c r="P29" s="121" t="str">
        <f t="shared" si="2"/>
        <v>2 Responses</v>
      </c>
    </row>
    <row r="30" spans="1:16" ht="45" customHeight="1" x14ac:dyDescent="0.25">
      <c r="A30" s="121">
        <v>4</v>
      </c>
      <c r="B30" s="122" t="s">
        <v>263</v>
      </c>
      <c r="C30" s="121"/>
      <c r="D30" s="121"/>
      <c r="E30" s="123"/>
      <c r="F30" s="128"/>
      <c r="G30" s="125"/>
      <c r="H30" s="121"/>
      <c r="I30" s="123">
        <v>2</v>
      </c>
      <c r="J30" s="129"/>
      <c r="K30" s="125">
        <v>0.5</v>
      </c>
      <c r="L30" s="125" t="s">
        <v>248</v>
      </c>
      <c r="M30" s="121">
        <f t="shared" si="0"/>
        <v>2</v>
      </c>
      <c r="N30" s="121">
        <f t="shared" si="3"/>
        <v>6</v>
      </c>
      <c r="O30" s="127">
        <f t="shared" si="1"/>
        <v>3</v>
      </c>
      <c r="P30" s="121" t="str">
        <f t="shared" si="2"/>
        <v>2 Responses</v>
      </c>
    </row>
    <row r="31" spans="1:16" ht="45" customHeight="1" x14ac:dyDescent="0.25">
      <c r="A31" s="121">
        <v>5</v>
      </c>
      <c r="B31" s="122" t="s">
        <v>264</v>
      </c>
      <c r="C31" s="121"/>
      <c r="D31" s="121"/>
      <c r="E31" s="123"/>
      <c r="F31" s="128"/>
      <c r="G31" s="125"/>
      <c r="H31" s="121"/>
      <c r="I31" s="123">
        <v>2</v>
      </c>
      <c r="J31" s="129"/>
      <c r="K31" s="125">
        <v>0.5</v>
      </c>
      <c r="L31" s="125" t="s">
        <v>248</v>
      </c>
      <c r="M31" s="121">
        <f t="shared" si="0"/>
        <v>2</v>
      </c>
      <c r="N31" s="121">
        <f t="shared" si="3"/>
        <v>6</v>
      </c>
      <c r="O31" s="127">
        <f t="shared" si="1"/>
        <v>3</v>
      </c>
      <c r="P31" s="121" t="str">
        <f t="shared" si="2"/>
        <v>2 Responses</v>
      </c>
    </row>
    <row r="32" spans="1:16" ht="45" customHeight="1" x14ac:dyDescent="0.25">
      <c r="A32" s="121">
        <v>6</v>
      </c>
      <c r="B32" s="122" t="s">
        <v>265</v>
      </c>
      <c r="C32" s="121"/>
      <c r="D32" s="121"/>
      <c r="E32" s="123"/>
      <c r="F32" s="128"/>
      <c r="G32" s="125"/>
      <c r="H32" s="121"/>
      <c r="I32" s="123">
        <v>2</v>
      </c>
      <c r="J32" s="129"/>
      <c r="K32" s="125">
        <v>0.5</v>
      </c>
      <c r="L32" s="125" t="s">
        <v>248</v>
      </c>
      <c r="M32" s="121">
        <f t="shared" si="0"/>
        <v>2</v>
      </c>
      <c r="N32" s="121">
        <f t="shared" si="3"/>
        <v>6</v>
      </c>
      <c r="O32" s="127">
        <f t="shared" si="1"/>
        <v>3</v>
      </c>
      <c r="P32" s="121" t="str">
        <f t="shared" si="2"/>
        <v>2 Responses</v>
      </c>
    </row>
    <row r="33" spans="1:16" ht="45" customHeight="1" x14ac:dyDescent="0.25">
      <c r="A33" s="121">
        <v>7</v>
      </c>
      <c r="B33" s="122" t="s">
        <v>266</v>
      </c>
      <c r="C33" s="121"/>
      <c r="D33" s="121"/>
      <c r="E33" s="123"/>
      <c r="F33" s="128"/>
      <c r="G33" s="125">
        <v>2</v>
      </c>
      <c r="H33" s="121"/>
      <c r="I33" s="123"/>
      <c r="J33" s="129"/>
      <c r="K33" s="125">
        <v>0.5</v>
      </c>
      <c r="L33" s="125" t="s">
        <v>248</v>
      </c>
      <c r="M33" s="121">
        <f t="shared" si="0"/>
        <v>2</v>
      </c>
      <c r="N33" s="121">
        <f t="shared" si="3"/>
        <v>2</v>
      </c>
      <c r="O33" s="127">
        <f t="shared" si="1"/>
        <v>1</v>
      </c>
      <c r="P33" s="121" t="str">
        <f t="shared" si="2"/>
        <v>2 Responses</v>
      </c>
    </row>
    <row r="34" spans="1:16" ht="45" customHeight="1" thickBot="1" x14ac:dyDescent="0.3">
      <c r="A34" s="121">
        <v>8</v>
      </c>
      <c r="B34" s="122" t="s">
        <v>267</v>
      </c>
      <c r="C34" s="121"/>
      <c r="D34" s="121"/>
      <c r="E34" s="123"/>
      <c r="F34" s="130"/>
      <c r="G34" s="125"/>
      <c r="H34" s="121"/>
      <c r="I34" s="123">
        <v>2</v>
      </c>
      <c r="J34" s="131"/>
      <c r="K34" s="125">
        <v>0.5</v>
      </c>
      <c r="L34" s="125" t="s">
        <v>248</v>
      </c>
      <c r="M34" s="121">
        <f t="shared" si="0"/>
        <v>2</v>
      </c>
      <c r="N34" s="121">
        <f t="shared" si="3"/>
        <v>6</v>
      </c>
      <c r="O34" s="127">
        <f t="shared" si="1"/>
        <v>3</v>
      </c>
      <c r="P34" s="121" t="str">
        <f t="shared" si="2"/>
        <v>2 Responses</v>
      </c>
    </row>
    <row r="35" spans="1:16" ht="45" customHeight="1" thickTop="1" x14ac:dyDescent="0.25"/>
    <row r="36" spans="1:16" ht="45" customHeight="1" x14ac:dyDescent="0.25"/>
    <row r="37" spans="1:16" ht="45" customHeight="1" x14ac:dyDescent="0.3">
      <c r="A37" s="18" t="s">
        <v>270</v>
      </c>
    </row>
    <row r="38" spans="1:16" ht="45" customHeight="1" thickBot="1" x14ac:dyDescent="0.3">
      <c r="A38" s="9" t="s">
        <v>178</v>
      </c>
      <c r="B38" s="9" t="s">
        <v>86</v>
      </c>
      <c r="C38" s="9">
        <v>-3</v>
      </c>
      <c r="D38" s="9">
        <v>-2</v>
      </c>
      <c r="E38" s="9">
        <v>-1</v>
      </c>
      <c r="F38" s="9">
        <v>0</v>
      </c>
      <c r="G38" s="9">
        <v>1</v>
      </c>
      <c r="H38" s="9">
        <v>2</v>
      </c>
      <c r="I38" s="9">
        <v>3</v>
      </c>
      <c r="J38" s="9">
        <v>0</v>
      </c>
      <c r="K38" s="9" t="s">
        <v>179</v>
      </c>
      <c r="L38" s="9" t="s">
        <v>258</v>
      </c>
      <c r="M38" s="9" t="s">
        <v>259</v>
      </c>
      <c r="N38" s="9" t="s">
        <v>180</v>
      </c>
      <c r="O38" s="9" t="s">
        <v>182</v>
      </c>
      <c r="P38" s="9" t="s">
        <v>183</v>
      </c>
    </row>
    <row r="39" spans="1:16" ht="45" customHeight="1" thickTop="1" x14ac:dyDescent="0.25">
      <c r="A39" s="121">
        <v>1</v>
      </c>
      <c r="B39" s="122" t="s">
        <v>271</v>
      </c>
      <c r="C39" s="121"/>
      <c r="D39" s="121"/>
      <c r="E39" s="123"/>
      <c r="F39" s="126"/>
      <c r="G39" s="125"/>
      <c r="H39" s="121"/>
      <c r="I39" s="123">
        <v>3</v>
      </c>
      <c r="J39" s="126"/>
      <c r="K39" s="125">
        <v>3.5</v>
      </c>
      <c r="L39" s="125" t="s">
        <v>169</v>
      </c>
      <c r="M39" s="121">
        <f t="shared" ref="M39:M78" si="4">SUM(C39:J39)</f>
        <v>3</v>
      </c>
      <c r="N39" s="121">
        <f t="shared" ref="N39:N78" si="5">(C39*$C$2)+(D39*$D$2)+(E39*$E$2)+(G39*$G$2)+(H39*$H$2)+(I39*$I$2)</f>
        <v>9</v>
      </c>
      <c r="O39" s="127">
        <f t="shared" ref="O39:O78" si="6">IF(((M39)&lt;&gt;0), N39/M39, "No Responses")</f>
        <v>3</v>
      </c>
      <c r="P39" s="121" t="str">
        <f t="shared" ref="P39:P78" si="7">_xlfn.CONCAT(M39, " Responses")</f>
        <v>3 Responses</v>
      </c>
    </row>
    <row r="40" spans="1:16" ht="45" customHeight="1" x14ac:dyDescent="0.25">
      <c r="A40" s="121">
        <v>2</v>
      </c>
      <c r="B40" s="122" t="s">
        <v>272</v>
      </c>
      <c r="C40" s="121"/>
      <c r="D40" s="121"/>
      <c r="E40" s="123"/>
      <c r="F40" s="129"/>
      <c r="G40" s="125"/>
      <c r="H40" s="121"/>
      <c r="I40" s="123">
        <v>3</v>
      </c>
      <c r="J40" s="129"/>
      <c r="K40" s="125">
        <v>3.5</v>
      </c>
      <c r="L40" s="125" t="s">
        <v>169</v>
      </c>
      <c r="M40" s="121">
        <f t="shared" si="4"/>
        <v>3</v>
      </c>
      <c r="N40" s="121">
        <f t="shared" si="5"/>
        <v>9</v>
      </c>
      <c r="O40" s="127">
        <f t="shared" si="6"/>
        <v>3</v>
      </c>
      <c r="P40" s="121" t="str">
        <f t="shared" si="7"/>
        <v>3 Responses</v>
      </c>
    </row>
    <row r="41" spans="1:16" ht="45" customHeight="1" x14ac:dyDescent="0.25">
      <c r="A41" s="121">
        <v>3</v>
      </c>
      <c r="B41" s="122" t="s">
        <v>273</v>
      </c>
      <c r="C41" s="121"/>
      <c r="D41" s="121"/>
      <c r="E41" s="123"/>
      <c r="F41" s="129"/>
      <c r="G41" s="125"/>
      <c r="H41" s="121">
        <v>1</v>
      </c>
      <c r="I41" s="123">
        <v>2</v>
      </c>
      <c r="J41" s="129"/>
      <c r="K41" s="125">
        <v>3.5</v>
      </c>
      <c r="L41" s="125" t="s">
        <v>169</v>
      </c>
      <c r="M41" s="121">
        <f t="shared" si="4"/>
        <v>3</v>
      </c>
      <c r="N41" s="121">
        <f t="shared" si="5"/>
        <v>8</v>
      </c>
      <c r="O41" s="127">
        <f t="shared" si="6"/>
        <v>2.6666666666666665</v>
      </c>
      <c r="P41" s="121" t="str">
        <f t="shared" si="7"/>
        <v>3 Responses</v>
      </c>
    </row>
    <row r="42" spans="1:16" ht="45" customHeight="1" x14ac:dyDescent="0.25">
      <c r="A42" s="121">
        <v>4</v>
      </c>
      <c r="B42" s="122" t="s">
        <v>274</v>
      </c>
      <c r="C42" s="121"/>
      <c r="D42" s="121"/>
      <c r="E42" s="123">
        <v>1</v>
      </c>
      <c r="F42" s="129">
        <v>1</v>
      </c>
      <c r="G42" s="125"/>
      <c r="H42" s="121"/>
      <c r="I42" s="123">
        <v>1</v>
      </c>
      <c r="J42" s="129"/>
      <c r="K42" s="125">
        <v>3.5</v>
      </c>
      <c r="L42" s="125" t="s">
        <v>169</v>
      </c>
      <c r="M42" s="121">
        <f t="shared" si="4"/>
        <v>3</v>
      </c>
      <c r="N42" s="121">
        <f t="shared" si="5"/>
        <v>2</v>
      </c>
      <c r="O42" s="127">
        <f t="shared" si="6"/>
        <v>0.66666666666666663</v>
      </c>
      <c r="P42" s="121" t="str">
        <f t="shared" si="7"/>
        <v>3 Responses</v>
      </c>
    </row>
    <row r="43" spans="1:16" ht="45" customHeight="1" x14ac:dyDescent="0.25">
      <c r="A43" s="121">
        <v>5</v>
      </c>
      <c r="B43" s="122" t="s">
        <v>275</v>
      </c>
      <c r="C43" s="121"/>
      <c r="D43" s="121"/>
      <c r="E43" s="123"/>
      <c r="F43" s="129"/>
      <c r="G43" s="125"/>
      <c r="H43" s="121"/>
      <c r="I43" s="123"/>
      <c r="J43" s="129"/>
      <c r="K43" s="125">
        <v>3.5</v>
      </c>
      <c r="L43" s="125" t="s">
        <v>169</v>
      </c>
      <c r="M43" s="121">
        <f t="shared" si="4"/>
        <v>0</v>
      </c>
      <c r="N43" s="121">
        <f t="shared" si="5"/>
        <v>0</v>
      </c>
      <c r="O43" s="127">
        <f>IF(((M43)&lt;&gt;0), N43/M43, 0)</f>
        <v>0</v>
      </c>
      <c r="P43" s="121" t="str">
        <f t="shared" si="7"/>
        <v>0 Responses</v>
      </c>
    </row>
    <row r="44" spans="1:16" ht="45" customHeight="1" x14ac:dyDescent="0.25">
      <c r="A44" s="121">
        <v>6</v>
      </c>
      <c r="B44" s="122" t="s">
        <v>276</v>
      </c>
      <c r="C44" s="121"/>
      <c r="D44" s="121"/>
      <c r="E44" s="123"/>
      <c r="F44" s="129"/>
      <c r="G44" s="125"/>
      <c r="H44" s="121"/>
      <c r="I44" s="123"/>
      <c r="J44" s="129"/>
      <c r="K44" s="125">
        <v>3.5</v>
      </c>
      <c r="L44" s="125" t="s">
        <v>169</v>
      </c>
      <c r="M44" s="121">
        <f t="shared" si="4"/>
        <v>0</v>
      </c>
      <c r="N44" s="121">
        <f t="shared" si="5"/>
        <v>0</v>
      </c>
      <c r="O44" s="127">
        <f t="shared" ref="O44:O48" si="8">IF(((M44)&lt;&gt;0), N44/M44, 0)</f>
        <v>0</v>
      </c>
      <c r="P44" s="121" t="str">
        <f t="shared" si="7"/>
        <v>0 Responses</v>
      </c>
    </row>
    <row r="45" spans="1:16" ht="45" customHeight="1" x14ac:dyDescent="0.25">
      <c r="A45" s="121">
        <v>7</v>
      </c>
      <c r="B45" s="122" t="s">
        <v>277</v>
      </c>
      <c r="C45" s="121"/>
      <c r="D45" s="121"/>
      <c r="E45" s="123"/>
      <c r="F45" s="129"/>
      <c r="G45" s="125"/>
      <c r="H45" s="121"/>
      <c r="I45" s="123"/>
      <c r="J45" s="129"/>
      <c r="K45" s="125">
        <v>3.5</v>
      </c>
      <c r="L45" s="125" t="s">
        <v>169</v>
      </c>
      <c r="M45" s="121">
        <f t="shared" si="4"/>
        <v>0</v>
      </c>
      <c r="N45" s="121">
        <f t="shared" si="5"/>
        <v>0</v>
      </c>
      <c r="O45" s="127">
        <f t="shared" si="8"/>
        <v>0</v>
      </c>
      <c r="P45" s="121" t="str">
        <f t="shared" si="7"/>
        <v>0 Responses</v>
      </c>
    </row>
    <row r="46" spans="1:16" ht="45" customHeight="1" x14ac:dyDescent="0.25">
      <c r="A46" s="121">
        <v>8</v>
      </c>
      <c r="B46" s="122" t="s">
        <v>278</v>
      </c>
      <c r="C46" s="121"/>
      <c r="D46" s="121"/>
      <c r="E46" s="123"/>
      <c r="F46" s="129"/>
      <c r="G46" s="125"/>
      <c r="H46" s="121"/>
      <c r="I46" s="123"/>
      <c r="J46" s="129"/>
      <c r="K46" s="125">
        <v>3.5</v>
      </c>
      <c r="L46" s="125" t="s">
        <v>169</v>
      </c>
      <c r="M46" s="121">
        <f t="shared" si="4"/>
        <v>0</v>
      </c>
      <c r="N46" s="121">
        <f t="shared" si="5"/>
        <v>0</v>
      </c>
      <c r="O46" s="127">
        <f t="shared" si="8"/>
        <v>0</v>
      </c>
      <c r="P46" s="121" t="str">
        <f t="shared" si="7"/>
        <v>0 Responses</v>
      </c>
    </row>
    <row r="47" spans="1:16" ht="45" customHeight="1" x14ac:dyDescent="0.25">
      <c r="A47" s="121">
        <v>9</v>
      </c>
      <c r="B47" s="122" t="s">
        <v>279</v>
      </c>
      <c r="C47" s="121"/>
      <c r="D47" s="121"/>
      <c r="E47" s="123"/>
      <c r="F47" s="129"/>
      <c r="G47" s="125"/>
      <c r="H47" s="121"/>
      <c r="I47" s="123"/>
      <c r="J47" s="129"/>
      <c r="K47" s="125">
        <v>3.5</v>
      </c>
      <c r="L47" s="125" t="s">
        <v>169</v>
      </c>
      <c r="M47" s="121">
        <f t="shared" si="4"/>
        <v>0</v>
      </c>
      <c r="N47" s="121">
        <f t="shared" si="5"/>
        <v>0</v>
      </c>
      <c r="O47" s="127">
        <f t="shared" si="8"/>
        <v>0</v>
      </c>
      <c r="P47" s="121" t="str">
        <f t="shared" si="7"/>
        <v>0 Responses</v>
      </c>
    </row>
    <row r="48" spans="1:16" ht="45" customHeight="1" x14ac:dyDescent="0.25">
      <c r="A48" s="121">
        <v>10</v>
      </c>
      <c r="B48" s="122" t="s">
        <v>280</v>
      </c>
      <c r="C48" s="121"/>
      <c r="D48" s="121"/>
      <c r="E48" s="123"/>
      <c r="F48" s="129"/>
      <c r="G48" s="125"/>
      <c r="H48" s="121"/>
      <c r="I48" s="123"/>
      <c r="J48" s="129"/>
      <c r="K48" s="125">
        <v>3.5</v>
      </c>
      <c r="L48" s="125" t="s">
        <v>169</v>
      </c>
      <c r="M48" s="121">
        <f t="shared" si="4"/>
        <v>0</v>
      </c>
      <c r="N48" s="121">
        <f t="shared" si="5"/>
        <v>0</v>
      </c>
      <c r="O48" s="127">
        <f t="shared" si="8"/>
        <v>0</v>
      </c>
      <c r="P48" s="121" t="str">
        <f t="shared" si="7"/>
        <v>0 Responses</v>
      </c>
    </row>
    <row r="49" spans="1:16" ht="45" customHeight="1" x14ac:dyDescent="0.25">
      <c r="A49" s="121">
        <v>1</v>
      </c>
      <c r="B49" s="122" t="s">
        <v>271</v>
      </c>
      <c r="C49" s="121"/>
      <c r="D49" s="121"/>
      <c r="E49" s="123"/>
      <c r="F49" s="129"/>
      <c r="G49" s="125"/>
      <c r="H49" s="121"/>
      <c r="I49" s="123">
        <v>3</v>
      </c>
      <c r="J49" s="129"/>
      <c r="K49" s="125">
        <v>2.5</v>
      </c>
      <c r="L49" s="125" t="s">
        <v>268</v>
      </c>
      <c r="M49" s="121">
        <f t="shared" si="4"/>
        <v>3</v>
      </c>
      <c r="N49" s="121">
        <f t="shared" si="5"/>
        <v>9</v>
      </c>
      <c r="O49" s="127">
        <f t="shared" si="6"/>
        <v>3</v>
      </c>
      <c r="P49" s="121" t="str">
        <f t="shared" si="7"/>
        <v>3 Responses</v>
      </c>
    </row>
    <row r="50" spans="1:16" ht="45" customHeight="1" x14ac:dyDescent="0.25">
      <c r="A50" s="121">
        <v>2</v>
      </c>
      <c r="B50" s="122" t="s">
        <v>272</v>
      </c>
      <c r="C50" s="121"/>
      <c r="D50" s="121"/>
      <c r="E50" s="123"/>
      <c r="F50" s="129"/>
      <c r="G50" s="125"/>
      <c r="H50" s="121"/>
      <c r="I50" s="123">
        <v>3</v>
      </c>
      <c r="J50" s="129"/>
      <c r="K50" s="125">
        <v>2.5</v>
      </c>
      <c r="L50" s="125" t="s">
        <v>268</v>
      </c>
      <c r="M50" s="121">
        <f t="shared" si="4"/>
        <v>3</v>
      </c>
      <c r="N50" s="121">
        <f t="shared" si="5"/>
        <v>9</v>
      </c>
      <c r="O50" s="127">
        <f t="shared" si="6"/>
        <v>3</v>
      </c>
      <c r="P50" s="121" t="str">
        <f t="shared" si="7"/>
        <v>3 Responses</v>
      </c>
    </row>
    <row r="51" spans="1:16" ht="45" customHeight="1" x14ac:dyDescent="0.25">
      <c r="A51" s="121">
        <v>3</v>
      </c>
      <c r="B51" s="122" t="s">
        <v>273</v>
      </c>
      <c r="C51" s="121"/>
      <c r="D51" s="121"/>
      <c r="E51" s="123"/>
      <c r="F51" s="129"/>
      <c r="G51" s="125"/>
      <c r="H51" s="121"/>
      <c r="I51" s="123">
        <v>3</v>
      </c>
      <c r="J51" s="129"/>
      <c r="K51" s="125">
        <v>2.5</v>
      </c>
      <c r="L51" s="125" t="s">
        <v>268</v>
      </c>
      <c r="M51" s="121">
        <f t="shared" si="4"/>
        <v>3</v>
      </c>
      <c r="N51" s="121">
        <f t="shared" si="5"/>
        <v>9</v>
      </c>
      <c r="O51" s="127">
        <f t="shared" si="6"/>
        <v>3</v>
      </c>
      <c r="P51" s="121" t="str">
        <f t="shared" si="7"/>
        <v>3 Responses</v>
      </c>
    </row>
    <row r="52" spans="1:16" ht="45" customHeight="1" x14ac:dyDescent="0.25">
      <c r="A52" s="121">
        <v>4</v>
      </c>
      <c r="B52" s="122" t="s">
        <v>274</v>
      </c>
      <c r="C52" s="121"/>
      <c r="D52" s="121"/>
      <c r="E52" s="123"/>
      <c r="F52" s="129"/>
      <c r="G52" s="125"/>
      <c r="H52" s="121"/>
      <c r="I52" s="123">
        <v>3</v>
      </c>
      <c r="J52" s="129"/>
      <c r="K52" s="125">
        <v>2.5</v>
      </c>
      <c r="L52" s="125" t="s">
        <v>268</v>
      </c>
      <c r="M52" s="121">
        <f t="shared" si="4"/>
        <v>3</v>
      </c>
      <c r="N52" s="121">
        <f t="shared" si="5"/>
        <v>9</v>
      </c>
      <c r="O52" s="127">
        <f t="shared" si="6"/>
        <v>3</v>
      </c>
      <c r="P52" s="121" t="str">
        <f t="shared" si="7"/>
        <v>3 Responses</v>
      </c>
    </row>
    <row r="53" spans="1:16" ht="45" customHeight="1" x14ac:dyDescent="0.25">
      <c r="A53" s="121">
        <v>5</v>
      </c>
      <c r="B53" s="122" t="s">
        <v>275</v>
      </c>
      <c r="C53" s="121"/>
      <c r="D53" s="121"/>
      <c r="E53" s="123"/>
      <c r="F53" s="129"/>
      <c r="G53" s="125"/>
      <c r="H53" s="121"/>
      <c r="I53" s="123">
        <v>3</v>
      </c>
      <c r="J53" s="129"/>
      <c r="K53" s="125">
        <v>2.5</v>
      </c>
      <c r="L53" s="125" t="s">
        <v>268</v>
      </c>
      <c r="M53" s="121">
        <f t="shared" si="4"/>
        <v>3</v>
      </c>
      <c r="N53" s="121">
        <f t="shared" si="5"/>
        <v>9</v>
      </c>
      <c r="O53" s="127">
        <f t="shared" si="6"/>
        <v>3</v>
      </c>
      <c r="P53" s="121" t="str">
        <f t="shared" si="7"/>
        <v>3 Responses</v>
      </c>
    </row>
    <row r="54" spans="1:16" ht="45" customHeight="1" x14ac:dyDescent="0.25">
      <c r="A54" s="121">
        <v>6</v>
      </c>
      <c r="B54" s="122" t="s">
        <v>276</v>
      </c>
      <c r="C54" s="121"/>
      <c r="D54" s="121"/>
      <c r="E54" s="123"/>
      <c r="F54" s="129"/>
      <c r="G54" s="125"/>
      <c r="H54" s="121"/>
      <c r="I54" s="123">
        <v>3</v>
      </c>
      <c r="J54" s="129"/>
      <c r="K54" s="125">
        <v>2.5</v>
      </c>
      <c r="L54" s="125" t="s">
        <v>268</v>
      </c>
      <c r="M54" s="121">
        <f t="shared" si="4"/>
        <v>3</v>
      </c>
      <c r="N54" s="121">
        <f t="shared" si="5"/>
        <v>9</v>
      </c>
      <c r="O54" s="127">
        <f t="shared" si="6"/>
        <v>3</v>
      </c>
      <c r="P54" s="121" t="str">
        <f t="shared" si="7"/>
        <v>3 Responses</v>
      </c>
    </row>
    <row r="55" spans="1:16" ht="45" customHeight="1" x14ac:dyDescent="0.25">
      <c r="A55" s="121">
        <v>7</v>
      </c>
      <c r="B55" s="122" t="s">
        <v>277</v>
      </c>
      <c r="C55" s="121"/>
      <c r="D55" s="121"/>
      <c r="E55" s="123"/>
      <c r="F55" s="129"/>
      <c r="G55" s="125"/>
      <c r="H55" s="121"/>
      <c r="I55" s="123">
        <v>3</v>
      </c>
      <c r="J55" s="129"/>
      <c r="K55" s="125">
        <v>2.5</v>
      </c>
      <c r="L55" s="125" t="s">
        <v>268</v>
      </c>
      <c r="M55" s="121">
        <f t="shared" si="4"/>
        <v>3</v>
      </c>
      <c r="N55" s="121">
        <f t="shared" si="5"/>
        <v>9</v>
      </c>
      <c r="O55" s="127">
        <f t="shared" si="6"/>
        <v>3</v>
      </c>
      <c r="P55" s="121" t="str">
        <f t="shared" si="7"/>
        <v>3 Responses</v>
      </c>
    </row>
    <row r="56" spans="1:16" ht="45" customHeight="1" x14ac:dyDescent="0.25">
      <c r="A56" s="121">
        <v>8</v>
      </c>
      <c r="B56" s="122" t="s">
        <v>278</v>
      </c>
      <c r="C56" s="121"/>
      <c r="D56" s="121"/>
      <c r="E56" s="123"/>
      <c r="F56" s="129"/>
      <c r="G56" s="125"/>
      <c r="H56" s="121"/>
      <c r="I56" s="123"/>
      <c r="J56" s="129"/>
      <c r="K56" s="125">
        <v>2.5</v>
      </c>
      <c r="L56" s="125" t="s">
        <v>268</v>
      </c>
      <c r="M56" s="121">
        <f t="shared" si="4"/>
        <v>0</v>
      </c>
      <c r="N56" s="121">
        <f t="shared" si="5"/>
        <v>0</v>
      </c>
      <c r="O56" s="127">
        <f>IF(((M56)&lt;&gt;0), N56/M56, 0)</f>
        <v>0</v>
      </c>
      <c r="P56" s="121" t="str">
        <f t="shared" si="7"/>
        <v>0 Responses</v>
      </c>
    </row>
    <row r="57" spans="1:16" ht="45" customHeight="1" x14ac:dyDescent="0.25">
      <c r="A57" s="121">
        <v>9</v>
      </c>
      <c r="B57" s="122" t="s">
        <v>279</v>
      </c>
      <c r="C57" s="121"/>
      <c r="D57" s="121"/>
      <c r="E57" s="123"/>
      <c r="F57" s="129"/>
      <c r="G57" s="125"/>
      <c r="H57" s="121"/>
      <c r="I57" s="123">
        <v>3</v>
      </c>
      <c r="J57" s="129"/>
      <c r="K57" s="125">
        <v>2.5</v>
      </c>
      <c r="L57" s="125" t="s">
        <v>268</v>
      </c>
      <c r="M57" s="121">
        <f t="shared" si="4"/>
        <v>3</v>
      </c>
      <c r="N57" s="121">
        <f t="shared" si="5"/>
        <v>9</v>
      </c>
      <c r="O57" s="127">
        <f t="shared" si="6"/>
        <v>3</v>
      </c>
      <c r="P57" s="121" t="str">
        <f t="shared" si="7"/>
        <v>3 Responses</v>
      </c>
    </row>
    <row r="58" spans="1:16" ht="45" customHeight="1" x14ac:dyDescent="0.25">
      <c r="A58" s="121">
        <v>10</v>
      </c>
      <c r="B58" s="122" t="s">
        <v>280</v>
      </c>
      <c r="C58" s="121"/>
      <c r="D58" s="121"/>
      <c r="E58" s="123"/>
      <c r="F58" s="129"/>
      <c r="G58" s="125"/>
      <c r="H58" s="121"/>
      <c r="I58" s="123"/>
      <c r="J58" s="129"/>
      <c r="K58" s="125">
        <v>2.5</v>
      </c>
      <c r="L58" s="125" t="s">
        <v>268</v>
      </c>
      <c r="M58" s="121">
        <f t="shared" si="4"/>
        <v>0</v>
      </c>
      <c r="N58" s="121">
        <f t="shared" si="5"/>
        <v>0</v>
      </c>
      <c r="O58" s="127">
        <f>IF(((M58)&lt;&gt;0), N58/M58, 0)</f>
        <v>0</v>
      </c>
      <c r="P58" s="121" t="str">
        <f t="shared" si="7"/>
        <v>0 Responses</v>
      </c>
    </row>
    <row r="59" spans="1:16" ht="45" customHeight="1" x14ac:dyDescent="0.25">
      <c r="A59" s="121">
        <v>1</v>
      </c>
      <c r="B59" s="122" t="s">
        <v>271</v>
      </c>
      <c r="C59" s="121"/>
      <c r="D59" s="121"/>
      <c r="E59" s="123"/>
      <c r="F59" s="129"/>
      <c r="G59" s="125"/>
      <c r="H59" s="121"/>
      <c r="I59" s="123">
        <v>2</v>
      </c>
      <c r="J59" s="129"/>
      <c r="K59" s="125">
        <v>1.5</v>
      </c>
      <c r="L59" s="125" t="s">
        <v>269</v>
      </c>
      <c r="M59" s="121">
        <f t="shared" si="4"/>
        <v>2</v>
      </c>
      <c r="N59" s="121">
        <f t="shared" si="5"/>
        <v>6</v>
      </c>
      <c r="O59" s="127">
        <f t="shared" si="6"/>
        <v>3</v>
      </c>
      <c r="P59" s="121" t="str">
        <f t="shared" si="7"/>
        <v>2 Responses</v>
      </c>
    </row>
    <row r="60" spans="1:16" ht="45" customHeight="1" x14ac:dyDescent="0.25">
      <c r="A60" s="121">
        <v>2</v>
      </c>
      <c r="B60" s="122" t="s">
        <v>272</v>
      </c>
      <c r="C60" s="121"/>
      <c r="D60" s="121"/>
      <c r="E60" s="123"/>
      <c r="F60" s="129"/>
      <c r="G60" s="125"/>
      <c r="H60" s="121"/>
      <c r="I60" s="123">
        <v>2</v>
      </c>
      <c r="J60" s="129"/>
      <c r="K60" s="125">
        <v>1.5</v>
      </c>
      <c r="L60" s="125" t="s">
        <v>269</v>
      </c>
      <c r="M60" s="121">
        <f t="shared" si="4"/>
        <v>2</v>
      </c>
      <c r="N60" s="121">
        <f t="shared" si="5"/>
        <v>6</v>
      </c>
      <c r="O60" s="127">
        <f t="shared" si="6"/>
        <v>3</v>
      </c>
      <c r="P60" s="121" t="str">
        <f t="shared" si="7"/>
        <v>2 Responses</v>
      </c>
    </row>
    <row r="61" spans="1:16" ht="45" customHeight="1" x14ac:dyDescent="0.25">
      <c r="A61" s="121">
        <v>3</v>
      </c>
      <c r="B61" s="122" t="s">
        <v>273</v>
      </c>
      <c r="C61" s="121"/>
      <c r="D61" s="121"/>
      <c r="E61" s="123"/>
      <c r="F61" s="129"/>
      <c r="G61" s="125"/>
      <c r="H61" s="121"/>
      <c r="I61" s="123">
        <v>2</v>
      </c>
      <c r="J61" s="129"/>
      <c r="K61" s="125">
        <v>1.5</v>
      </c>
      <c r="L61" s="125" t="s">
        <v>269</v>
      </c>
      <c r="M61" s="121">
        <f t="shared" si="4"/>
        <v>2</v>
      </c>
      <c r="N61" s="121">
        <f t="shared" si="5"/>
        <v>6</v>
      </c>
      <c r="O61" s="127">
        <f t="shared" si="6"/>
        <v>3</v>
      </c>
      <c r="P61" s="121" t="str">
        <f t="shared" si="7"/>
        <v>2 Responses</v>
      </c>
    </row>
    <row r="62" spans="1:16" ht="45" customHeight="1" x14ac:dyDescent="0.25">
      <c r="A62" s="121">
        <v>4</v>
      </c>
      <c r="B62" s="122" t="s">
        <v>274</v>
      </c>
      <c r="C62" s="121"/>
      <c r="D62" s="121"/>
      <c r="E62" s="123"/>
      <c r="F62" s="129">
        <v>1</v>
      </c>
      <c r="G62" s="125">
        <v>1</v>
      </c>
      <c r="H62" s="121"/>
      <c r="I62" s="123"/>
      <c r="J62" s="129"/>
      <c r="K62" s="125">
        <v>1.5</v>
      </c>
      <c r="L62" s="125" t="s">
        <v>269</v>
      </c>
      <c r="M62" s="121">
        <f t="shared" si="4"/>
        <v>2</v>
      </c>
      <c r="N62" s="121">
        <f t="shared" si="5"/>
        <v>1</v>
      </c>
      <c r="O62" s="127">
        <f t="shared" si="6"/>
        <v>0.5</v>
      </c>
      <c r="P62" s="121" t="str">
        <f t="shared" si="7"/>
        <v>2 Responses</v>
      </c>
    </row>
    <row r="63" spans="1:16" ht="45" customHeight="1" x14ac:dyDescent="0.25">
      <c r="A63" s="121">
        <v>5</v>
      </c>
      <c r="B63" s="122" t="s">
        <v>275</v>
      </c>
      <c r="C63" s="121"/>
      <c r="D63" s="121"/>
      <c r="E63" s="123"/>
      <c r="F63" s="129"/>
      <c r="G63" s="125">
        <v>1</v>
      </c>
      <c r="H63" s="121">
        <v>1</v>
      </c>
      <c r="I63" s="123"/>
      <c r="J63" s="129"/>
      <c r="K63" s="125">
        <v>1.5</v>
      </c>
      <c r="L63" s="125" t="s">
        <v>269</v>
      </c>
      <c r="M63" s="121">
        <f t="shared" si="4"/>
        <v>2</v>
      </c>
      <c r="N63" s="121">
        <f t="shared" si="5"/>
        <v>3</v>
      </c>
      <c r="O63" s="127">
        <f t="shared" si="6"/>
        <v>1.5</v>
      </c>
      <c r="P63" s="121" t="str">
        <f t="shared" si="7"/>
        <v>2 Responses</v>
      </c>
    </row>
    <row r="64" spans="1:16" ht="45" customHeight="1" x14ac:dyDescent="0.25">
      <c r="A64" s="121">
        <v>6</v>
      </c>
      <c r="B64" s="122" t="s">
        <v>276</v>
      </c>
      <c r="C64" s="121"/>
      <c r="D64" s="121"/>
      <c r="E64" s="123"/>
      <c r="F64" s="129"/>
      <c r="G64" s="125"/>
      <c r="H64" s="121"/>
      <c r="I64" s="123">
        <v>2</v>
      </c>
      <c r="J64" s="129"/>
      <c r="K64" s="125">
        <v>1.5</v>
      </c>
      <c r="L64" s="125" t="s">
        <v>269</v>
      </c>
      <c r="M64" s="121">
        <f t="shared" si="4"/>
        <v>2</v>
      </c>
      <c r="N64" s="121">
        <f t="shared" si="5"/>
        <v>6</v>
      </c>
      <c r="O64" s="127">
        <f t="shared" si="6"/>
        <v>3</v>
      </c>
      <c r="P64" s="121" t="str">
        <f t="shared" si="7"/>
        <v>2 Responses</v>
      </c>
    </row>
    <row r="65" spans="1:16" ht="45" customHeight="1" x14ac:dyDescent="0.25">
      <c r="A65" s="121">
        <v>7</v>
      </c>
      <c r="B65" s="122" t="s">
        <v>277</v>
      </c>
      <c r="C65" s="121"/>
      <c r="D65" s="121"/>
      <c r="E65" s="123"/>
      <c r="F65" s="129"/>
      <c r="G65" s="125"/>
      <c r="H65" s="121"/>
      <c r="I65" s="123">
        <v>2</v>
      </c>
      <c r="J65" s="129"/>
      <c r="K65" s="125">
        <v>1.5</v>
      </c>
      <c r="L65" s="125" t="s">
        <v>269</v>
      </c>
      <c r="M65" s="121">
        <f t="shared" si="4"/>
        <v>2</v>
      </c>
      <c r="N65" s="121">
        <f t="shared" si="5"/>
        <v>6</v>
      </c>
      <c r="O65" s="127">
        <f t="shared" si="6"/>
        <v>3</v>
      </c>
      <c r="P65" s="121" t="str">
        <f t="shared" si="7"/>
        <v>2 Responses</v>
      </c>
    </row>
    <row r="66" spans="1:16" ht="45" customHeight="1" x14ac:dyDescent="0.25">
      <c r="A66" s="121">
        <v>8</v>
      </c>
      <c r="B66" s="122" t="s">
        <v>278</v>
      </c>
      <c r="C66" s="121"/>
      <c r="D66" s="121"/>
      <c r="E66" s="123"/>
      <c r="F66" s="129"/>
      <c r="G66" s="125"/>
      <c r="H66" s="121">
        <v>1</v>
      </c>
      <c r="I66" s="123">
        <v>1</v>
      </c>
      <c r="J66" s="129"/>
      <c r="K66" s="125">
        <v>1.5</v>
      </c>
      <c r="L66" s="125" t="s">
        <v>269</v>
      </c>
      <c r="M66" s="121">
        <f t="shared" si="4"/>
        <v>2</v>
      </c>
      <c r="N66" s="121">
        <f t="shared" si="5"/>
        <v>5</v>
      </c>
      <c r="O66" s="127">
        <f t="shared" si="6"/>
        <v>2.5</v>
      </c>
      <c r="P66" s="121" t="str">
        <f t="shared" si="7"/>
        <v>2 Responses</v>
      </c>
    </row>
    <row r="67" spans="1:16" ht="45" customHeight="1" x14ac:dyDescent="0.25">
      <c r="A67" s="121">
        <v>9</v>
      </c>
      <c r="B67" s="122" t="s">
        <v>279</v>
      </c>
      <c r="C67" s="121"/>
      <c r="D67" s="121"/>
      <c r="E67" s="123"/>
      <c r="F67" s="129"/>
      <c r="G67" s="125"/>
      <c r="H67" s="121"/>
      <c r="I67" s="123">
        <v>2</v>
      </c>
      <c r="J67" s="129"/>
      <c r="K67" s="125">
        <v>1.5</v>
      </c>
      <c r="L67" s="125" t="s">
        <v>269</v>
      </c>
      <c r="M67" s="121">
        <f t="shared" si="4"/>
        <v>2</v>
      </c>
      <c r="N67" s="121">
        <f t="shared" si="5"/>
        <v>6</v>
      </c>
      <c r="O67" s="127">
        <f t="shared" si="6"/>
        <v>3</v>
      </c>
      <c r="P67" s="121" t="str">
        <f t="shared" si="7"/>
        <v>2 Responses</v>
      </c>
    </row>
    <row r="68" spans="1:16" ht="45" customHeight="1" x14ac:dyDescent="0.25">
      <c r="A68" s="121">
        <v>10</v>
      </c>
      <c r="B68" s="122" t="s">
        <v>280</v>
      </c>
      <c r="C68" s="121"/>
      <c r="D68" s="121"/>
      <c r="E68" s="123"/>
      <c r="F68" s="129"/>
      <c r="G68" s="125"/>
      <c r="H68" s="121"/>
      <c r="I68" s="123">
        <v>2</v>
      </c>
      <c r="J68" s="129"/>
      <c r="K68" s="125">
        <v>1.5</v>
      </c>
      <c r="L68" s="125" t="s">
        <v>269</v>
      </c>
      <c r="M68" s="121">
        <f t="shared" si="4"/>
        <v>2</v>
      </c>
      <c r="N68" s="121">
        <f t="shared" si="5"/>
        <v>6</v>
      </c>
      <c r="O68" s="127">
        <f t="shared" si="6"/>
        <v>3</v>
      </c>
      <c r="P68" s="121" t="str">
        <f t="shared" si="7"/>
        <v>2 Responses</v>
      </c>
    </row>
    <row r="69" spans="1:16" ht="45" customHeight="1" x14ac:dyDescent="0.25">
      <c r="A69" s="121">
        <v>1</v>
      </c>
      <c r="B69" s="122" t="s">
        <v>271</v>
      </c>
      <c r="C69" s="121"/>
      <c r="D69" s="121"/>
      <c r="E69" s="123"/>
      <c r="F69" s="129"/>
      <c r="G69" s="125"/>
      <c r="H69" s="121"/>
      <c r="I69" s="123">
        <v>2</v>
      </c>
      <c r="J69" s="129"/>
      <c r="K69" s="125">
        <v>0.5</v>
      </c>
      <c r="L69" s="125" t="s">
        <v>248</v>
      </c>
      <c r="M69" s="121">
        <f t="shared" si="4"/>
        <v>2</v>
      </c>
      <c r="N69" s="121">
        <f t="shared" si="5"/>
        <v>6</v>
      </c>
      <c r="O69" s="127">
        <f t="shared" si="6"/>
        <v>3</v>
      </c>
      <c r="P69" s="121" t="str">
        <f t="shared" si="7"/>
        <v>2 Responses</v>
      </c>
    </row>
    <row r="70" spans="1:16" ht="45" customHeight="1" x14ac:dyDescent="0.25">
      <c r="A70" s="121">
        <v>2</v>
      </c>
      <c r="B70" s="122" t="s">
        <v>272</v>
      </c>
      <c r="C70" s="121"/>
      <c r="D70" s="121"/>
      <c r="E70" s="123"/>
      <c r="F70" s="129"/>
      <c r="G70" s="125">
        <v>2</v>
      </c>
      <c r="H70" s="121"/>
      <c r="I70" s="123"/>
      <c r="J70" s="129"/>
      <c r="K70" s="125">
        <v>0.5</v>
      </c>
      <c r="L70" s="125" t="s">
        <v>248</v>
      </c>
      <c r="M70" s="121">
        <f t="shared" si="4"/>
        <v>2</v>
      </c>
      <c r="N70" s="121">
        <f t="shared" si="5"/>
        <v>2</v>
      </c>
      <c r="O70" s="127">
        <f t="shared" si="6"/>
        <v>1</v>
      </c>
      <c r="P70" s="121" t="str">
        <f t="shared" si="7"/>
        <v>2 Responses</v>
      </c>
    </row>
    <row r="71" spans="1:16" ht="45" customHeight="1" x14ac:dyDescent="0.25">
      <c r="A71" s="121">
        <v>3</v>
      </c>
      <c r="B71" s="122" t="s">
        <v>273</v>
      </c>
      <c r="C71" s="121"/>
      <c r="D71" s="121"/>
      <c r="E71" s="123"/>
      <c r="F71" s="129"/>
      <c r="G71" s="125"/>
      <c r="H71" s="121"/>
      <c r="I71" s="123">
        <v>2</v>
      </c>
      <c r="J71" s="129"/>
      <c r="K71" s="125">
        <v>0.5</v>
      </c>
      <c r="L71" s="125" t="s">
        <v>248</v>
      </c>
      <c r="M71" s="121">
        <f t="shared" si="4"/>
        <v>2</v>
      </c>
      <c r="N71" s="121">
        <f t="shared" si="5"/>
        <v>6</v>
      </c>
      <c r="O71" s="127">
        <f t="shared" si="6"/>
        <v>3</v>
      </c>
      <c r="P71" s="121" t="str">
        <f t="shared" si="7"/>
        <v>2 Responses</v>
      </c>
    </row>
    <row r="72" spans="1:16" ht="45" customHeight="1" x14ac:dyDescent="0.25">
      <c r="A72" s="121">
        <v>4</v>
      </c>
      <c r="B72" s="122" t="s">
        <v>274</v>
      </c>
      <c r="C72" s="121"/>
      <c r="D72" s="121"/>
      <c r="E72" s="123"/>
      <c r="F72" s="129"/>
      <c r="G72" s="125"/>
      <c r="H72" s="121">
        <v>1</v>
      </c>
      <c r="I72" s="123">
        <v>1</v>
      </c>
      <c r="J72" s="129"/>
      <c r="K72" s="125">
        <v>0.5</v>
      </c>
      <c r="L72" s="125" t="s">
        <v>248</v>
      </c>
      <c r="M72" s="121">
        <f t="shared" si="4"/>
        <v>2</v>
      </c>
      <c r="N72" s="121">
        <f t="shared" si="5"/>
        <v>5</v>
      </c>
      <c r="O72" s="127">
        <f t="shared" si="6"/>
        <v>2.5</v>
      </c>
      <c r="P72" s="121" t="str">
        <f t="shared" si="7"/>
        <v>2 Responses</v>
      </c>
    </row>
    <row r="73" spans="1:16" ht="45" customHeight="1" x14ac:dyDescent="0.25">
      <c r="A73" s="121">
        <v>5</v>
      </c>
      <c r="B73" s="122" t="s">
        <v>275</v>
      </c>
      <c r="C73" s="121"/>
      <c r="D73" s="121"/>
      <c r="E73" s="123"/>
      <c r="F73" s="129"/>
      <c r="G73" s="125"/>
      <c r="H73" s="121"/>
      <c r="I73" s="123">
        <v>2</v>
      </c>
      <c r="J73" s="129"/>
      <c r="K73" s="125">
        <v>0.5</v>
      </c>
      <c r="L73" s="125" t="s">
        <v>248</v>
      </c>
      <c r="M73" s="121">
        <f t="shared" si="4"/>
        <v>2</v>
      </c>
      <c r="N73" s="121">
        <f t="shared" si="5"/>
        <v>6</v>
      </c>
      <c r="O73" s="127">
        <f t="shared" si="6"/>
        <v>3</v>
      </c>
      <c r="P73" s="121" t="str">
        <f t="shared" si="7"/>
        <v>2 Responses</v>
      </c>
    </row>
    <row r="74" spans="1:16" ht="45" customHeight="1" x14ac:dyDescent="0.25">
      <c r="A74" s="121">
        <v>6</v>
      </c>
      <c r="B74" s="122" t="s">
        <v>276</v>
      </c>
      <c r="C74" s="121"/>
      <c r="D74" s="121"/>
      <c r="E74" s="123"/>
      <c r="F74" s="129"/>
      <c r="G74" s="125"/>
      <c r="H74" s="121">
        <v>1</v>
      </c>
      <c r="I74" s="123">
        <v>1</v>
      </c>
      <c r="J74" s="129"/>
      <c r="K74" s="125">
        <v>0.5</v>
      </c>
      <c r="L74" s="125" t="s">
        <v>248</v>
      </c>
      <c r="M74" s="121">
        <f t="shared" si="4"/>
        <v>2</v>
      </c>
      <c r="N74" s="121">
        <f t="shared" si="5"/>
        <v>5</v>
      </c>
      <c r="O74" s="127">
        <f t="shared" si="6"/>
        <v>2.5</v>
      </c>
      <c r="P74" s="121" t="str">
        <f t="shared" si="7"/>
        <v>2 Responses</v>
      </c>
    </row>
    <row r="75" spans="1:16" ht="45" customHeight="1" x14ac:dyDescent="0.25">
      <c r="A75" s="121">
        <v>7</v>
      </c>
      <c r="B75" s="122" t="s">
        <v>277</v>
      </c>
      <c r="C75" s="121"/>
      <c r="D75" s="121"/>
      <c r="E75" s="123"/>
      <c r="F75" s="129"/>
      <c r="G75" s="125"/>
      <c r="H75" s="121"/>
      <c r="I75" s="123">
        <v>2</v>
      </c>
      <c r="J75" s="129"/>
      <c r="K75" s="125">
        <v>0.5</v>
      </c>
      <c r="L75" s="125" t="s">
        <v>248</v>
      </c>
      <c r="M75" s="121">
        <f t="shared" si="4"/>
        <v>2</v>
      </c>
      <c r="N75" s="121">
        <f t="shared" si="5"/>
        <v>6</v>
      </c>
      <c r="O75" s="127">
        <f t="shared" si="6"/>
        <v>3</v>
      </c>
      <c r="P75" s="121" t="str">
        <f t="shared" si="7"/>
        <v>2 Responses</v>
      </c>
    </row>
    <row r="76" spans="1:16" ht="45" customHeight="1" x14ac:dyDescent="0.25">
      <c r="A76" s="121">
        <v>8</v>
      </c>
      <c r="B76" s="122" t="s">
        <v>278</v>
      </c>
      <c r="C76" s="121"/>
      <c r="D76" s="121"/>
      <c r="E76" s="123"/>
      <c r="F76" s="129">
        <v>1</v>
      </c>
      <c r="G76" s="125">
        <v>1</v>
      </c>
      <c r="H76" s="121"/>
      <c r="I76" s="123"/>
      <c r="J76" s="129"/>
      <c r="K76" s="125">
        <v>0.5</v>
      </c>
      <c r="L76" s="125" t="s">
        <v>248</v>
      </c>
      <c r="M76" s="121">
        <f t="shared" si="4"/>
        <v>2</v>
      </c>
      <c r="N76" s="121">
        <f t="shared" si="5"/>
        <v>1</v>
      </c>
      <c r="O76" s="127">
        <f t="shared" si="6"/>
        <v>0.5</v>
      </c>
      <c r="P76" s="121" t="str">
        <f t="shared" si="7"/>
        <v>2 Responses</v>
      </c>
    </row>
    <row r="77" spans="1:16" ht="45" customHeight="1" x14ac:dyDescent="0.25">
      <c r="A77" s="121">
        <v>9</v>
      </c>
      <c r="B77" s="122" t="s">
        <v>279</v>
      </c>
      <c r="C77" s="121"/>
      <c r="D77" s="121"/>
      <c r="E77" s="123"/>
      <c r="F77" s="129"/>
      <c r="G77" s="125"/>
      <c r="H77" s="121"/>
      <c r="I77" s="123">
        <v>2</v>
      </c>
      <c r="J77" s="129"/>
      <c r="K77" s="125">
        <v>0.5</v>
      </c>
      <c r="L77" s="125" t="s">
        <v>248</v>
      </c>
      <c r="M77" s="121">
        <f t="shared" si="4"/>
        <v>2</v>
      </c>
      <c r="N77" s="121">
        <f t="shared" si="5"/>
        <v>6</v>
      </c>
      <c r="O77" s="127">
        <f t="shared" si="6"/>
        <v>3</v>
      </c>
      <c r="P77" s="121" t="str">
        <f t="shared" si="7"/>
        <v>2 Responses</v>
      </c>
    </row>
    <row r="78" spans="1:16" ht="45" customHeight="1" thickBot="1" x14ac:dyDescent="0.3">
      <c r="A78" s="121">
        <v>10</v>
      </c>
      <c r="B78" s="122" t="s">
        <v>280</v>
      </c>
      <c r="C78" s="121"/>
      <c r="D78" s="121"/>
      <c r="E78" s="123"/>
      <c r="F78" s="131"/>
      <c r="G78" s="125"/>
      <c r="H78" s="121"/>
      <c r="I78" s="123">
        <v>2</v>
      </c>
      <c r="J78" s="131"/>
      <c r="K78" s="125">
        <v>0.5</v>
      </c>
      <c r="L78" s="125" t="s">
        <v>248</v>
      </c>
      <c r="M78" s="121">
        <f t="shared" si="4"/>
        <v>2</v>
      </c>
      <c r="N78" s="121">
        <f t="shared" si="5"/>
        <v>6</v>
      </c>
      <c r="O78" s="127">
        <f t="shared" si="6"/>
        <v>3</v>
      </c>
      <c r="P78" s="121" t="str">
        <f t="shared" si="7"/>
        <v>2 Responses</v>
      </c>
    </row>
    <row r="79" spans="1:16" ht="45" customHeight="1" thickTop="1" x14ac:dyDescent="0.25"/>
    <row r="80" spans="1:16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</sheetData>
  <sheetProtection algorithmName="SHA-512" hashValue="rLcq8dtDWDJtvP3K4U9AM+FXVKAzCSQUTjZDzTMzohwl1t46LfNUKlMIoU/XUV3QoYDO6VnfdWXqbxeZydOdjQ==" saltValue="VXzGs4Ga2m5gLdoeJjTVZg==" spinCount="100000" sheet="1" objects="1" scenarios="1"/>
  <conditionalFormatting sqref="A3:P37 A39:P78">
    <cfRule type="expression" dxfId="64" priority="1">
      <formula>$L3="Biracial / Multiracial"</formula>
    </cfRule>
    <cfRule type="expression" dxfId="63" priority="2">
      <formula>$L3="Asian / Asian American"</formula>
    </cfRule>
    <cfRule type="expression" dxfId="62" priority="3">
      <formula>$L3="Hispanic / Latinx / Latino / Latina"</formula>
    </cfRule>
    <cfRule type="expression" dxfId="61" priority="4">
      <formula>$L3="Black / African American / African descent"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3C58-97A0-467C-8E25-0970121F2AEA}">
  <sheetPr>
    <tabColor theme="9" tint="0.79998168889431442"/>
  </sheetPr>
  <dimension ref="A1:AO50"/>
  <sheetViews>
    <sheetView workbookViewId="0">
      <selection activeCell="H109" sqref="H109"/>
    </sheetView>
  </sheetViews>
  <sheetFormatPr defaultRowHeight="15" x14ac:dyDescent="0.25"/>
  <cols>
    <col min="1" max="1" width="38.85546875" style="16" bestFit="1" customWidth="1"/>
    <col min="2" max="2" width="25.5703125" style="16" customWidth="1"/>
    <col min="3" max="3" width="8.28515625" style="16" customWidth="1"/>
    <col min="4" max="4" width="38" style="16" customWidth="1"/>
    <col min="5" max="5" width="34.140625" style="16" customWidth="1"/>
    <col min="6" max="6" width="37.5703125" style="16" customWidth="1"/>
    <col min="7" max="9" width="40.7109375" style="16" customWidth="1"/>
    <col min="10" max="10" width="39.28515625" style="16" customWidth="1"/>
    <col min="11" max="11" width="36" style="16" customWidth="1"/>
    <col min="12" max="13" width="9.140625" style="16"/>
    <col min="14" max="14" width="26.85546875" style="16" customWidth="1"/>
    <col min="15" max="15" width="40.7109375" style="16" customWidth="1"/>
    <col min="16" max="16" width="40.5703125" style="16" customWidth="1"/>
    <col min="17" max="17" width="34.28515625" style="16" customWidth="1"/>
    <col min="18" max="18" width="40.7109375" style="16" customWidth="1"/>
    <col min="19" max="19" width="33.28515625" style="16" customWidth="1"/>
    <col min="20" max="20" width="40.7109375" style="16" customWidth="1"/>
    <col min="21" max="21" width="33.140625" style="16" customWidth="1"/>
    <col min="22" max="22" width="32.5703125" style="16" customWidth="1"/>
    <col min="23" max="23" width="38" style="16" customWidth="1"/>
    <col min="24" max="37" width="20.7109375" style="16" customWidth="1"/>
    <col min="38" max="38" width="21.28515625" style="16" customWidth="1"/>
    <col min="39" max="41" width="20.7109375" style="16" customWidth="1"/>
    <col min="42" max="16384" width="9.140625" style="16"/>
  </cols>
  <sheetData>
    <row r="1" spans="1:23" s="15" customFormat="1" ht="21" x14ac:dyDescent="0.35">
      <c r="A1" s="116" t="s">
        <v>200</v>
      </c>
      <c r="D1" s="18" t="s">
        <v>281</v>
      </c>
      <c r="N1" s="18" t="s">
        <v>282</v>
      </c>
    </row>
    <row r="2" spans="1:23" s="15" customFormat="1" x14ac:dyDescent="0.25">
      <c r="A2" s="15" t="s">
        <v>84</v>
      </c>
      <c r="D2" s="15">
        <v>1</v>
      </c>
      <c r="E2" s="15">
        <v>2</v>
      </c>
      <c r="F2" s="15">
        <v>3</v>
      </c>
      <c r="G2" s="15">
        <v>4</v>
      </c>
      <c r="H2" s="15">
        <v>5</v>
      </c>
      <c r="I2" s="15">
        <v>6</v>
      </c>
      <c r="J2" s="15">
        <v>7</v>
      </c>
      <c r="K2" s="15">
        <v>8</v>
      </c>
      <c r="N2" s="15">
        <v>1</v>
      </c>
      <c r="O2" s="15">
        <v>2</v>
      </c>
      <c r="P2" s="15">
        <v>3</v>
      </c>
      <c r="Q2" s="15">
        <v>4</v>
      </c>
      <c r="R2" s="15">
        <v>5</v>
      </c>
      <c r="S2" s="15">
        <v>6</v>
      </c>
      <c r="T2" s="15">
        <v>7</v>
      </c>
      <c r="U2" s="15">
        <v>8</v>
      </c>
      <c r="V2" s="15">
        <v>9</v>
      </c>
      <c r="W2" s="15">
        <v>10</v>
      </c>
    </row>
    <row r="3" spans="1:23" s="15" customFormat="1" ht="75" customHeight="1" x14ac:dyDescent="0.25">
      <c r="A3" s="15" t="s">
        <v>82</v>
      </c>
      <c r="B3" s="15" t="s">
        <v>114</v>
      </c>
      <c r="C3" s="9" t="s">
        <v>115</v>
      </c>
      <c r="D3" s="132" t="s">
        <v>283</v>
      </c>
      <c r="E3" s="132" t="s">
        <v>261</v>
      </c>
      <c r="F3" s="132" t="s">
        <v>262</v>
      </c>
      <c r="G3" s="132" t="s">
        <v>263</v>
      </c>
      <c r="H3" s="132" t="s">
        <v>264</v>
      </c>
      <c r="I3" s="132" t="s">
        <v>265</v>
      </c>
      <c r="J3" s="132" t="s">
        <v>266</v>
      </c>
      <c r="K3" s="132" t="s">
        <v>267</v>
      </c>
      <c r="N3" s="132" t="s">
        <v>271</v>
      </c>
      <c r="O3" s="132" t="s">
        <v>272</v>
      </c>
      <c r="P3" s="132" t="s">
        <v>273</v>
      </c>
      <c r="Q3" s="132" t="s">
        <v>274</v>
      </c>
      <c r="R3" s="132" t="s">
        <v>275</v>
      </c>
      <c r="S3" s="132" t="s">
        <v>276</v>
      </c>
      <c r="T3" s="132" t="s">
        <v>277</v>
      </c>
      <c r="U3" s="132" t="s">
        <v>278</v>
      </c>
      <c r="V3" s="132" t="s">
        <v>279</v>
      </c>
      <c r="W3" s="132" t="s">
        <v>280</v>
      </c>
    </row>
    <row r="4" spans="1:23" x14ac:dyDescent="0.25">
      <c r="A4" s="133" t="s">
        <v>169</v>
      </c>
      <c r="B4" s="134" t="s">
        <v>284</v>
      </c>
      <c r="C4" s="134">
        <v>-3</v>
      </c>
      <c r="D4" s="134">
        <v>0</v>
      </c>
      <c r="E4" s="134">
        <v>0</v>
      </c>
      <c r="F4" s="134">
        <v>0</v>
      </c>
      <c r="G4" s="134">
        <v>0</v>
      </c>
      <c r="H4" s="134">
        <v>0</v>
      </c>
      <c r="I4" s="134">
        <v>0</v>
      </c>
      <c r="J4" s="134">
        <v>0</v>
      </c>
      <c r="K4" s="134">
        <v>0</v>
      </c>
      <c r="L4" s="15"/>
      <c r="M4" s="15"/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  <c r="T4" s="134">
        <v>0</v>
      </c>
      <c r="U4" s="134">
        <v>0</v>
      </c>
      <c r="V4" s="134">
        <v>0</v>
      </c>
      <c r="W4" s="134">
        <v>0</v>
      </c>
    </row>
    <row r="5" spans="1:23" x14ac:dyDescent="0.25">
      <c r="A5" s="134"/>
      <c r="B5" s="134" t="s">
        <v>285</v>
      </c>
      <c r="C5" s="134">
        <v>-2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5"/>
      <c r="M5" s="15"/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</row>
    <row r="6" spans="1:23" x14ac:dyDescent="0.25">
      <c r="A6" s="134"/>
      <c r="B6" s="134" t="s">
        <v>286</v>
      </c>
      <c r="C6" s="134">
        <v>-1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5"/>
      <c r="M6" s="15"/>
      <c r="N6" s="134">
        <v>0</v>
      </c>
      <c r="O6" s="134">
        <v>0</v>
      </c>
      <c r="P6" s="134">
        <v>0</v>
      </c>
      <c r="Q6" s="134">
        <v>1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</row>
    <row r="7" spans="1:23" x14ac:dyDescent="0.25">
      <c r="A7" s="134"/>
      <c r="B7" s="134" t="s">
        <v>287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5"/>
      <c r="M7" s="15"/>
      <c r="N7" s="134">
        <v>0</v>
      </c>
      <c r="O7" s="134">
        <v>0</v>
      </c>
      <c r="P7" s="134">
        <v>0</v>
      </c>
      <c r="Q7" s="134">
        <v>1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</row>
    <row r="8" spans="1:23" x14ac:dyDescent="0.25">
      <c r="A8" s="134"/>
      <c r="B8" s="134" t="s">
        <v>288</v>
      </c>
      <c r="C8" s="134">
        <v>1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2</v>
      </c>
      <c r="K8" s="134">
        <v>0</v>
      </c>
      <c r="L8" s="15"/>
      <c r="M8" s="15"/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</row>
    <row r="9" spans="1:23" x14ac:dyDescent="0.25">
      <c r="A9" s="134"/>
      <c r="B9" s="134" t="s">
        <v>289</v>
      </c>
      <c r="C9" s="134">
        <v>2</v>
      </c>
      <c r="D9" s="134">
        <v>0</v>
      </c>
      <c r="E9" s="134">
        <v>1</v>
      </c>
      <c r="F9" s="134">
        <v>2</v>
      </c>
      <c r="G9" s="134">
        <v>0</v>
      </c>
      <c r="H9" s="134">
        <v>3</v>
      </c>
      <c r="I9" s="134">
        <v>0</v>
      </c>
      <c r="J9" s="134">
        <v>1</v>
      </c>
      <c r="K9" s="134">
        <v>2</v>
      </c>
      <c r="L9" s="15"/>
      <c r="M9" s="15"/>
      <c r="N9" s="134">
        <v>0</v>
      </c>
      <c r="O9" s="134">
        <v>0</v>
      </c>
      <c r="P9" s="134">
        <v>1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</row>
    <row r="10" spans="1:23" x14ac:dyDescent="0.25">
      <c r="A10" s="134"/>
      <c r="B10" s="134" t="s">
        <v>290</v>
      </c>
      <c r="C10" s="134">
        <v>3</v>
      </c>
      <c r="D10" s="134">
        <v>3</v>
      </c>
      <c r="E10" s="134">
        <v>2</v>
      </c>
      <c r="F10" s="134">
        <v>1</v>
      </c>
      <c r="G10" s="134">
        <v>3</v>
      </c>
      <c r="H10" s="134">
        <v>0</v>
      </c>
      <c r="I10" s="134">
        <v>3</v>
      </c>
      <c r="J10" s="134">
        <v>0</v>
      </c>
      <c r="K10" s="134">
        <v>1</v>
      </c>
      <c r="L10" s="15"/>
      <c r="M10" s="15"/>
      <c r="N10" s="134">
        <v>3</v>
      </c>
      <c r="O10" s="134">
        <v>3</v>
      </c>
      <c r="P10" s="134">
        <v>2</v>
      </c>
      <c r="Q10" s="134">
        <v>1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</row>
    <row r="11" spans="1:23" x14ac:dyDescent="0.25">
      <c r="A11" s="135" t="s">
        <v>268</v>
      </c>
      <c r="B11" s="136" t="s">
        <v>284</v>
      </c>
      <c r="C11" s="136">
        <v>-3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5"/>
      <c r="M11" s="15"/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</row>
    <row r="12" spans="1:23" x14ac:dyDescent="0.25">
      <c r="A12" s="136"/>
      <c r="B12" s="136" t="s">
        <v>285</v>
      </c>
      <c r="C12" s="136">
        <v>-2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5"/>
      <c r="M12" s="15"/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</row>
    <row r="13" spans="1:23" x14ac:dyDescent="0.25">
      <c r="A13" s="136"/>
      <c r="B13" s="136" t="s">
        <v>286</v>
      </c>
      <c r="C13" s="136">
        <v>-1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5"/>
      <c r="M13" s="15"/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</row>
    <row r="14" spans="1:23" x14ac:dyDescent="0.25">
      <c r="A14" s="136"/>
      <c r="B14" s="136" t="s">
        <v>287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5"/>
      <c r="M14" s="15"/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</row>
    <row r="15" spans="1:23" x14ac:dyDescent="0.25">
      <c r="A15" s="136"/>
      <c r="B15" s="136" t="s">
        <v>288</v>
      </c>
      <c r="C15" s="136">
        <v>1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5"/>
      <c r="M15" s="15"/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</row>
    <row r="16" spans="1:23" x14ac:dyDescent="0.25">
      <c r="A16" s="136"/>
      <c r="B16" s="136" t="s">
        <v>289</v>
      </c>
      <c r="C16" s="136">
        <v>2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3</v>
      </c>
      <c r="K16" s="136">
        <v>0</v>
      </c>
      <c r="L16" s="15"/>
      <c r="M16" s="15"/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</row>
    <row r="17" spans="1:23" x14ac:dyDescent="0.25">
      <c r="A17" s="136"/>
      <c r="B17" s="136" t="s">
        <v>290</v>
      </c>
      <c r="C17" s="136">
        <v>3</v>
      </c>
      <c r="D17" s="136">
        <v>3</v>
      </c>
      <c r="E17" s="136">
        <v>3</v>
      </c>
      <c r="F17" s="136">
        <v>3</v>
      </c>
      <c r="G17" s="136">
        <v>3</v>
      </c>
      <c r="H17" s="136">
        <v>3</v>
      </c>
      <c r="I17" s="136">
        <v>3</v>
      </c>
      <c r="J17" s="136">
        <v>0</v>
      </c>
      <c r="K17" s="136">
        <v>3</v>
      </c>
      <c r="L17" s="15"/>
      <c r="M17" s="15"/>
      <c r="N17" s="136">
        <v>3</v>
      </c>
      <c r="O17" s="136">
        <v>3</v>
      </c>
      <c r="P17" s="136">
        <v>3</v>
      </c>
      <c r="Q17" s="136">
        <v>3</v>
      </c>
      <c r="R17" s="136">
        <v>3</v>
      </c>
      <c r="S17" s="136">
        <v>3</v>
      </c>
      <c r="T17" s="136">
        <v>3</v>
      </c>
      <c r="U17" s="136">
        <v>0</v>
      </c>
      <c r="V17" s="136">
        <v>3</v>
      </c>
      <c r="W17" s="136">
        <v>0</v>
      </c>
    </row>
    <row r="18" spans="1:23" x14ac:dyDescent="0.25">
      <c r="A18" s="137" t="s">
        <v>269</v>
      </c>
      <c r="B18" s="138" t="s">
        <v>284</v>
      </c>
      <c r="C18" s="138">
        <v>-3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5"/>
      <c r="M18" s="15"/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</row>
    <row r="19" spans="1:23" x14ac:dyDescent="0.25">
      <c r="A19" s="138"/>
      <c r="B19" s="138" t="s">
        <v>285</v>
      </c>
      <c r="C19" s="138">
        <v>-2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5"/>
      <c r="M19" s="15"/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</row>
    <row r="20" spans="1:23" x14ac:dyDescent="0.25">
      <c r="A20" s="138"/>
      <c r="B20" s="138" t="s">
        <v>286</v>
      </c>
      <c r="C20" s="138">
        <v>-1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5"/>
      <c r="M20" s="15"/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</row>
    <row r="21" spans="1:23" x14ac:dyDescent="0.25">
      <c r="A21" s="138"/>
      <c r="B21" s="138" t="s">
        <v>287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5"/>
      <c r="M21" s="15"/>
      <c r="N21" s="138">
        <v>0</v>
      </c>
      <c r="O21" s="138">
        <v>0</v>
      </c>
      <c r="P21" s="138">
        <v>0</v>
      </c>
      <c r="Q21" s="138">
        <v>1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</row>
    <row r="22" spans="1:23" x14ac:dyDescent="0.25">
      <c r="A22" s="138"/>
      <c r="B22" s="138" t="s">
        <v>288</v>
      </c>
      <c r="C22" s="138">
        <v>1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/>
      <c r="M22" s="15"/>
      <c r="N22" s="138">
        <v>0</v>
      </c>
      <c r="O22" s="138">
        <v>0</v>
      </c>
      <c r="P22" s="138">
        <v>0</v>
      </c>
      <c r="Q22" s="138">
        <v>1</v>
      </c>
      <c r="R22" s="138">
        <v>1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</row>
    <row r="23" spans="1:23" x14ac:dyDescent="0.25">
      <c r="A23" s="138"/>
      <c r="B23" s="138" t="s">
        <v>289</v>
      </c>
      <c r="C23" s="138">
        <v>2</v>
      </c>
      <c r="D23" s="138">
        <v>0</v>
      </c>
      <c r="E23" s="138">
        <v>0</v>
      </c>
      <c r="F23" s="138">
        <v>0</v>
      </c>
      <c r="G23" s="138">
        <v>0</v>
      </c>
      <c r="H23" s="138">
        <v>1</v>
      </c>
      <c r="I23" s="138">
        <v>0</v>
      </c>
      <c r="J23" s="138">
        <v>0</v>
      </c>
      <c r="K23" s="138">
        <v>0</v>
      </c>
      <c r="L23" s="15"/>
      <c r="M23" s="15"/>
      <c r="N23" s="138">
        <v>0</v>
      </c>
      <c r="O23" s="138">
        <v>0</v>
      </c>
      <c r="P23" s="138">
        <v>0</v>
      </c>
      <c r="Q23" s="138">
        <v>0</v>
      </c>
      <c r="R23" s="138">
        <v>1</v>
      </c>
      <c r="S23" s="138">
        <v>0</v>
      </c>
      <c r="T23" s="138">
        <v>0</v>
      </c>
      <c r="U23" s="138">
        <v>1</v>
      </c>
      <c r="V23" s="138">
        <v>0</v>
      </c>
      <c r="W23" s="138">
        <v>0</v>
      </c>
    </row>
    <row r="24" spans="1:23" x14ac:dyDescent="0.25">
      <c r="A24" s="138"/>
      <c r="B24" s="138" t="s">
        <v>290</v>
      </c>
      <c r="C24" s="138">
        <v>3</v>
      </c>
      <c r="D24" s="138">
        <v>3</v>
      </c>
      <c r="E24" s="138">
        <v>2</v>
      </c>
      <c r="F24" s="138">
        <v>2</v>
      </c>
      <c r="G24" s="138">
        <v>2</v>
      </c>
      <c r="H24" s="138">
        <v>1</v>
      </c>
      <c r="I24" s="138">
        <v>2</v>
      </c>
      <c r="J24" s="138">
        <v>2</v>
      </c>
      <c r="K24" s="138">
        <v>2</v>
      </c>
      <c r="L24" s="15"/>
      <c r="M24" s="15"/>
      <c r="N24" s="138">
        <v>2</v>
      </c>
      <c r="O24" s="138">
        <v>2</v>
      </c>
      <c r="P24" s="138">
        <v>2</v>
      </c>
      <c r="Q24" s="138">
        <v>0</v>
      </c>
      <c r="R24" s="138">
        <v>0</v>
      </c>
      <c r="S24" s="138">
        <v>2</v>
      </c>
      <c r="T24" s="138">
        <v>2</v>
      </c>
      <c r="U24" s="138">
        <v>1</v>
      </c>
      <c r="V24" s="138">
        <v>2</v>
      </c>
      <c r="W24" s="138">
        <v>2</v>
      </c>
    </row>
    <row r="25" spans="1:23" x14ac:dyDescent="0.25">
      <c r="A25" s="139" t="s">
        <v>248</v>
      </c>
      <c r="B25" s="140" t="s">
        <v>284</v>
      </c>
      <c r="C25" s="140">
        <v>-3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5"/>
      <c r="M25" s="15"/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</row>
    <row r="26" spans="1:23" x14ac:dyDescent="0.25">
      <c r="A26" s="140"/>
      <c r="B26" s="140" t="s">
        <v>285</v>
      </c>
      <c r="C26" s="140">
        <v>-2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5"/>
      <c r="M26" s="15"/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</row>
    <row r="27" spans="1:23" x14ac:dyDescent="0.25">
      <c r="A27" s="140"/>
      <c r="B27" s="140" t="s">
        <v>286</v>
      </c>
      <c r="C27" s="140">
        <v>-1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5"/>
      <c r="M27" s="15"/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</row>
    <row r="28" spans="1:23" x14ac:dyDescent="0.25">
      <c r="A28" s="140"/>
      <c r="B28" s="140" t="s">
        <v>287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5"/>
      <c r="M28" s="15"/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1</v>
      </c>
      <c r="V28" s="140">
        <v>0</v>
      </c>
      <c r="W28" s="140">
        <v>0</v>
      </c>
    </row>
    <row r="29" spans="1:23" x14ac:dyDescent="0.25">
      <c r="A29" s="140"/>
      <c r="B29" s="140" t="s">
        <v>288</v>
      </c>
      <c r="C29" s="140">
        <v>1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2</v>
      </c>
      <c r="K29" s="140">
        <v>0</v>
      </c>
      <c r="L29" s="15"/>
      <c r="M29" s="15"/>
      <c r="N29" s="140">
        <v>0</v>
      </c>
      <c r="O29" s="140">
        <v>2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1</v>
      </c>
      <c r="V29" s="140">
        <v>0</v>
      </c>
      <c r="W29" s="140">
        <v>0</v>
      </c>
    </row>
    <row r="30" spans="1:23" x14ac:dyDescent="0.25">
      <c r="A30" s="140"/>
      <c r="B30" s="140" t="s">
        <v>289</v>
      </c>
      <c r="C30" s="140">
        <v>2</v>
      </c>
      <c r="D30" s="140">
        <v>0</v>
      </c>
      <c r="E30" s="140">
        <v>0</v>
      </c>
      <c r="F30" s="140">
        <v>1</v>
      </c>
      <c r="G30" s="140"/>
      <c r="H30" s="140">
        <v>0</v>
      </c>
      <c r="I30" s="140">
        <v>0</v>
      </c>
      <c r="J30" s="140">
        <v>0</v>
      </c>
      <c r="K30" s="140">
        <v>0</v>
      </c>
      <c r="L30" s="15"/>
      <c r="M30" s="15"/>
      <c r="N30" s="140">
        <v>0</v>
      </c>
      <c r="O30" s="140">
        <v>0</v>
      </c>
      <c r="P30" s="140">
        <v>0</v>
      </c>
      <c r="Q30" s="140">
        <v>1</v>
      </c>
      <c r="R30" s="140">
        <v>0</v>
      </c>
      <c r="S30" s="140">
        <v>1</v>
      </c>
      <c r="T30" s="140">
        <v>0</v>
      </c>
      <c r="U30" s="140">
        <v>0</v>
      </c>
      <c r="V30" s="140">
        <v>0</v>
      </c>
      <c r="W30" s="140">
        <v>0</v>
      </c>
    </row>
    <row r="31" spans="1:23" x14ac:dyDescent="0.25">
      <c r="A31" s="140"/>
      <c r="B31" s="140" t="s">
        <v>290</v>
      </c>
      <c r="C31" s="140">
        <v>3</v>
      </c>
      <c r="D31" s="140">
        <v>2</v>
      </c>
      <c r="E31" s="140">
        <v>2</v>
      </c>
      <c r="F31" s="140">
        <v>1</v>
      </c>
      <c r="G31" s="140">
        <v>2</v>
      </c>
      <c r="H31" s="140">
        <v>2</v>
      </c>
      <c r="I31" s="140">
        <v>2</v>
      </c>
      <c r="J31" s="140">
        <v>0</v>
      </c>
      <c r="K31" s="140">
        <v>2</v>
      </c>
      <c r="L31" s="15"/>
      <c r="M31" s="15"/>
      <c r="N31" s="140">
        <v>2</v>
      </c>
      <c r="O31" s="140">
        <v>0</v>
      </c>
      <c r="P31" s="140">
        <v>2</v>
      </c>
      <c r="Q31" s="140">
        <v>1</v>
      </c>
      <c r="R31" s="140">
        <v>2</v>
      </c>
      <c r="S31" s="140">
        <v>1</v>
      </c>
      <c r="T31" s="140">
        <v>2</v>
      </c>
      <c r="U31" s="140">
        <v>0</v>
      </c>
      <c r="V31" s="140">
        <v>2</v>
      </c>
      <c r="W31" s="140">
        <v>2</v>
      </c>
    </row>
    <row r="40" spans="1:41" ht="21" x14ac:dyDescent="0.35">
      <c r="A40" s="116" t="s">
        <v>291</v>
      </c>
      <c r="B40" s="15"/>
      <c r="C40" s="15"/>
      <c r="D40" s="15" t="s">
        <v>281</v>
      </c>
      <c r="E40" s="15"/>
      <c r="F40" s="15"/>
      <c r="G40" s="15"/>
      <c r="H40" s="15"/>
      <c r="I40" s="15"/>
      <c r="J40" s="15"/>
      <c r="K40" s="15"/>
      <c r="L40" s="15"/>
      <c r="M40" s="15"/>
      <c r="N40" s="15" t="s">
        <v>282</v>
      </c>
      <c r="O40" s="15"/>
      <c r="P40" s="15"/>
      <c r="Q40" s="15"/>
      <c r="R40" s="15"/>
      <c r="S40" s="15"/>
      <c r="T40" s="15"/>
      <c r="U40" s="15"/>
      <c r="V40" s="15"/>
      <c r="W40" s="15"/>
      <c r="X40" s="18" t="s">
        <v>292</v>
      </c>
      <c r="AF40" s="16" t="s">
        <v>293</v>
      </c>
    </row>
    <row r="41" spans="1:41" x14ac:dyDescent="0.25">
      <c r="A41" s="15" t="s">
        <v>84</v>
      </c>
      <c r="B41" s="15"/>
      <c r="C41" s="15"/>
      <c r="D41" s="15">
        <v>1</v>
      </c>
      <c r="E41" s="15">
        <v>2</v>
      </c>
      <c r="F41" s="15">
        <v>3</v>
      </c>
      <c r="G41" s="15">
        <v>4</v>
      </c>
      <c r="H41" s="15">
        <v>5</v>
      </c>
      <c r="I41" s="15">
        <v>6</v>
      </c>
      <c r="J41" s="15">
        <v>7</v>
      </c>
      <c r="K41" s="15">
        <v>8</v>
      </c>
      <c r="L41" s="15"/>
      <c r="M41" s="15"/>
      <c r="N41" s="15">
        <v>1</v>
      </c>
      <c r="O41" s="15">
        <v>2</v>
      </c>
      <c r="P41" s="15">
        <v>3</v>
      </c>
      <c r="Q41" s="15">
        <v>4</v>
      </c>
      <c r="R41" s="15">
        <v>5</v>
      </c>
      <c r="S41" s="15">
        <v>6</v>
      </c>
      <c r="T41" s="15">
        <v>7</v>
      </c>
      <c r="U41" s="15">
        <v>8</v>
      </c>
      <c r="V41" s="15">
        <v>9</v>
      </c>
      <c r="W41" s="15">
        <v>10</v>
      </c>
      <c r="X41" s="9">
        <v>1</v>
      </c>
      <c r="Y41" s="9">
        <v>2</v>
      </c>
      <c r="Z41" s="9">
        <v>3</v>
      </c>
      <c r="AA41" s="9">
        <v>4</v>
      </c>
      <c r="AB41" s="9">
        <v>5</v>
      </c>
      <c r="AC41" s="9">
        <v>6</v>
      </c>
      <c r="AD41" s="9">
        <v>7</v>
      </c>
      <c r="AE41" s="9">
        <v>8</v>
      </c>
      <c r="AF41" s="9">
        <v>1</v>
      </c>
      <c r="AG41" s="9">
        <v>2</v>
      </c>
      <c r="AH41" s="9">
        <v>3</v>
      </c>
      <c r="AI41" s="9">
        <v>4</v>
      </c>
      <c r="AJ41" s="9">
        <v>5</v>
      </c>
      <c r="AK41" s="9">
        <v>6</v>
      </c>
      <c r="AL41" s="9">
        <v>7</v>
      </c>
      <c r="AM41" s="9">
        <v>8</v>
      </c>
      <c r="AN41" s="9">
        <v>9</v>
      </c>
      <c r="AO41" s="9">
        <v>10</v>
      </c>
    </row>
    <row r="42" spans="1:41" ht="90" x14ac:dyDescent="0.25">
      <c r="A42" s="15" t="s">
        <v>219</v>
      </c>
      <c r="B42" s="15" t="s">
        <v>114</v>
      </c>
      <c r="C42" s="9" t="s">
        <v>294</v>
      </c>
      <c r="D42" s="132" t="s">
        <v>260</v>
      </c>
      <c r="E42" s="132" t="s">
        <v>261</v>
      </c>
      <c r="F42" s="132" t="s">
        <v>262</v>
      </c>
      <c r="G42" s="132" t="s">
        <v>263</v>
      </c>
      <c r="H42" s="132" t="s">
        <v>264</v>
      </c>
      <c r="I42" s="132" t="s">
        <v>265</v>
      </c>
      <c r="J42" s="132" t="s">
        <v>266</v>
      </c>
      <c r="K42" s="132" t="s">
        <v>267</v>
      </c>
      <c r="L42" s="15"/>
      <c r="M42" s="15"/>
      <c r="N42" s="132" t="s">
        <v>271</v>
      </c>
      <c r="O42" s="132" t="s">
        <v>272</v>
      </c>
      <c r="P42" s="132" t="s">
        <v>273</v>
      </c>
      <c r="Q42" s="132" t="s">
        <v>274</v>
      </c>
      <c r="R42" s="132" t="s">
        <v>275</v>
      </c>
      <c r="S42" s="132" t="s">
        <v>276</v>
      </c>
      <c r="T42" s="132" t="s">
        <v>277</v>
      </c>
      <c r="U42" s="132" t="s">
        <v>278</v>
      </c>
      <c r="V42" s="132" t="s">
        <v>279</v>
      </c>
      <c r="W42" s="132" t="s">
        <v>280</v>
      </c>
      <c r="X42" s="9" t="str">
        <f>_xlfn.CONCAT("LABEL: ", LEFT(D42, 40), "…")</f>
        <v>LABEL: PD workplaces must demonstrate understan…</v>
      </c>
      <c r="Y42" s="9" t="str">
        <f t="shared" ref="Y42:AE42" si="0">_xlfn.CONCAT("LABEL: ", LEFT(E42, 40), "…")</f>
        <v>LABEL: Leadership and management can be focused…</v>
      </c>
      <c r="Z42" s="9" t="str">
        <f t="shared" si="0"/>
        <v>LABEL: Leadership and management must be willin…</v>
      </c>
      <c r="AA42" s="9" t="str">
        <f t="shared" si="0"/>
        <v>LABEL: Leadership and management must establish…</v>
      </c>
      <c r="AB42" s="9" t="str">
        <f t="shared" si="0"/>
        <v>LABEL: At least on an annual basis there should…</v>
      </c>
      <c r="AC42" s="9" t="str">
        <f t="shared" si="0"/>
        <v>LABEL: Leadership and management have to make t…</v>
      </c>
      <c r="AD42" s="9" t="str">
        <f t="shared" si="0"/>
        <v>LABEL: Leadership and management should be the …</v>
      </c>
      <c r="AE42" s="9" t="str">
        <f t="shared" si="0"/>
        <v>LABEL: Leadership and management have to commit…</v>
      </c>
      <c r="AF42" s="9" t="str">
        <f>_xlfn.CONCAT("LABEL: ", LEFT(N42, 40), "…")</f>
        <v>LABEL: The quality of an employer's recruiting …</v>
      </c>
      <c r="AG42" s="9" t="str">
        <f t="shared" ref="AG42:AO42" si="1">_xlfn.CONCAT("LABEL: ", LEFT(O42, 40), "…")</f>
        <v>LABEL: The traditional interviewing and onboard…</v>
      </c>
      <c r="AH42" s="9" t="str">
        <f t="shared" si="1"/>
        <v>LABEL: Leadership should focus on its organizat…</v>
      </c>
      <c r="AI42" s="9" t="str">
        <f t="shared" si="1"/>
        <v>LABEL: Office politics create barriers for you.…</v>
      </c>
      <c r="AJ42" s="9" t="str">
        <f t="shared" si="1"/>
        <v>LABEL: Turf wars/silos play a part in the well-…</v>
      </c>
      <c r="AK42" s="9" t="str">
        <f t="shared" si="1"/>
        <v>LABEL: Empathy is important for organizations/w…</v>
      </c>
      <c r="AL42" s="9" t="str">
        <f t="shared" si="1"/>
        <v>LABEL: Enabling employee and career advancement…</v>
      </c>
      <c r="AM42" s="9" t="str">
        <f t="shared" si="1"/>
        <v>LABEL: Leadership and managers are trained and …</v>
      </c>
      <c r="AN42" s="9" t="str">
        <f t="shared" si="1"/>
        <v>LABEL: The employers have to think about their …</v>
      </c>
      <c r="AO42" s="9" t="str">
        <f t="shared" si="1"/>
        <v>LABEL: Knowing how a supervisor reacts influenc…</v>
      </c>
    </row>
    <row r="43" spans="1:41" x14ac:dyDescent="0.25">
      <c r="A43" s="16" t="s">
        <v>113</v>
      </c>
      <c r="B43" s="16" t="s">
        <v>284</v>
      </c>
      <c r="C43" s="16">
        <v>-4</v>
      </c>
      <c r="D43" s="16">
        <f>D4+D11+D18+D25</f>
        <v>0</v>
      </c>
      <c r="E43" s="16">
        <f t="shared" ref="E43:K43" si="2">E4+E11+E18+E25</f>
        <v>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N43" s="16">
        <f>(-1)*(N4+N11+N18+N25)</f>
        <v>0</v>
      </c>
      <c r="O43" s="16">
        <f t="shared" ref="O43:W43" si="3">(-1)*(O4+O11+O18+O25)</f>
        <v>0</v>
      </c>
      <c r="P43" s="16">
        <f t="shared" si="3"/>
        <v>0</v>
      </c>
      <c r="Q43" s="16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16">
        <f t="shared" si="3"/>
        <v>0</v>
      </c>
      <c r="V43" s="16">
        <f t="shared" si="3"/>
        <v>0</v>
      </c>
      <c r="W43" s="16">
        <f t="shared" si="3"/>
        <v>0</v>
      </c>
      <c r="X43" s="16">
        <f>(-1)*D43</f>
        <v>0</v>
      </c>
      <c r="Y43" s="16">
        <f t="shared" ref="Y43:AE45" si="4">(-1)*E43</f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>(-1)*N43</f>
        <v>0</v>
      </c>
      <c r="AG43" s="16">
        <f t="shared" ref="AG43:AO45" si="5">(-1)*O43</f>
        <v>0</v>
      </c>
      <c r="AH43" s="16">
        <f t="shared" si="5"/>
        <v>0</v>
      </c>
      <c r="AI43" s="16">
        <f t="shared" si="5"/>
        <v>0</v>
      </c>
      <c r="AJ43" s="16">
        <f t="shared" si="5"/>
        <v>0</v>
      </c>
      <c r="AK43" s="16">
        <f t="shared" si="5"/>
        <v>0</v>
      </c>
      <c r="AL43" s="16">
        <f t="shared" si="5"/>
        <v>0</v>
      </c>
      <c r="AM43" s="16">
        <f t="shared" si="5"/>
        <v>0</v>
      </c>
      <c r="AN43" s="16">
        <f t="shared" si="5"/>
        <v>0</v>
      </c>
      <c r="AO43" s="16">
        <f t="shared" si="5"/>
        <v>0</v>
      </c>
    </row>
    <row r="44" spans="1:41" x14ac:dyDescent="0.25">
      <c r="B44" s="16" t="s">
        <v>285</v>
      </c>
      <c r="C44" s="16">
        <v>-3</v>
      </c>
      <c r="D44" s="16">
        <f t="shared" ref="D44:K45" si="6">D5+D12+D19+D26</f>
        <v>0</v>
      </c>
      <c r="E44" s="16">
        <f t="shared" si="6"/>
        <v>0</v>
      </c>
      <c r="F44" s="16">
        <f t="shared" si="6"/>
        <v>0</v>
      </c>
      <c r="G44" s="16">
        <f t="shared" si="6"/>
        <v>0</v>
      </c>
      <c r="H44" s="16">
        <f t="shared" si="6"/>
        <v>0</v>
      </c>
      <c r="I44" s="16">
        <f t="shared" si="6"/>
        <v>0</v>
      </c>
      <c r="J44" s="16">
        <f t="shared" si="6"/>
        <v>0</v>
      </c>
      <c r="K44" s="16">
        <f t="shared" si="6"/>
        <v>0</v>
      </c>
      <c r="N44" s="16">
        <f t="shared" ref="N44:W45" si="7">(-1)*(N5+N12+N19+N26)</f>
        <v>0</v>
      </c>
      <c r="O44" s="16">
        <f t="shared" si="7"/>
        <v>0</v>
      </c>
      <c r="P44" s="16">
        <f t="shared" si="7"/>
        <v>0</v>
      </c>
      <c r="Q44" s="16">
        <f t="shared" si="7"/>
        <v>0</v>
      </c>
      <c r="R44" s="16">
        <f t="shared" si="7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ref="X44:X45" si="8">(-1)*D44</f>
        <v>0</v>
      </c>
      <c r="Y44" s="16">
        <f t="shared" si="4"/>
        <v>0</v>
      </c>
      <c r="Z44" s="16">
        <f t="shared" si="4"/>
        <v>0</v>
      </c>
      <c r="AA44" s="16">
        <f t="shared" si="4"/>
        <v>0</v>
      </c>
      <c r="AB44" s="16">
        <f t="shared" si="4"/>
        <v>0</v>
      </c>
      <c r="AC44" s="16">
        <f t="shared" si="4"/>
        <v>0</v>
      </c>
      <c r="AD44" s="16">
        <f t="shared" si="4"/>
        <v>0</v>
      </c>
      <c r="AE44" s="16">
        <f t="shared" si="4"/>
        <v>0</v>
      </c>
      <c r="AF44" s="16">
        <f>(-1)*N44</f>
        <v>0</v>
      </c>
      <c r="AG44" s="16">
        <f t="shared" si="5"/>
        <v>0</v>
      </c>
      <c r="AH44" s="16">
        <f t="shared" si="5"/>
        <v>0</v>
      </c>
      <c r="AI44" s="16">
        <f t="shared" si="5"/>
        <v>0</v>
      </c>
      <c r="AJ44" s="16">
        <f t="shared" si="5"/>
        <v>0</v>
      </c>
      <c r="AK44" s="16">
        <f t="shared" si="5"/>
        <v>0</v>
      </c>
      <c r="AL44" s="16">
        <f t="shared" si="5"/>
        <v>0</v>
      </c>
      <c r="AM44" s="16">
        <f t="shared" si="5"/>
        <v>0</v>
      </c>
      <c r="AN44" s="16">
        <f t="shared" si="5"/>
        <v>0</v>
      </c>
      <c r="AO44" s="16">
        <f t="shared" si="5"/>
        <v>0</v>
      </c>
    </row>
    <row r="45" spans="1:41" x14ac:dyDescent="0.25">
      <c r="B45" s="16" t="s">
        <v>286</v>
      </c>
      <c r="C45" s="16">
        <v>-2</v>
      </c>
      <c r="D45" s="16">
        <f t="shared" si="6"/>
        <v>0</v>
      </c>
      <c r="E45" s="16">
        <f t="shared" si="6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N45" s="16">
        <f t="shared" si="7"/>
        <v>0</v>
      </c>
      <c r="O45" s="16">
        <f t="shared" si="7"/>
        <v>0</v>
      </c>
      <c r="P45" s="16">
        <f t="shared" si="7"/>
        <v>0</v>
      </c>
      <c r="Q45" s="16">
        <f t="shared" si="7"/>
        <v>-1</v>
      </c>
      <c r="R45" s="16">
        <f t="shared" si="7"/>
        <v>0</v>
      </c>
      <c r="S45" s="16">
        <f t="shared" si="7"/>
        <v>0</v>
      </c>
      <c r="T45" s="16">
        <f t="shared" si="7"/>
        <v>0</v>
      </c>
      <c r="U45" s="16">
        <f t="shared" si="7"/>
        <v>0</v>
      </c>
      <c r="V45" s="16">
        <f t="shared" si="7"/>
        <v>0</v>
      </c>
      <c r="W45" s="16">
        <f t="shared" si="7"/>
        <v>0</v>
      </c>
      <c r="X45" s="16">
        <f t="shared" si="8"/>
        <v>0</v>
      </c>
      <c r="Y45" s="16">
        <f t="shared" si="4"/>
        <v>0</v>
      </c>
      <c r="Z45" s="16">
        <f t="shared" si="4"/>
        <v>0</v>
      </c>
      <c r="AA45" s="16">
        <f t="shared" si="4"/>
        <v>0</v>
      </c>
      <c r="AB45" s="16">
        <f t="shared" si="4"/>
        <v>0</v>
      </c>
      <c r="AC45" s="16">
        <f t="shared" si="4"/>
        <v>0</v>
      </c>
      <c r="AD45" s="16">
        <f t="shared" si="4"/>
        <v>0</v>
      </c>
      <c r="AE45" s="16">
        <f t="shared" si="4"/>
        <v>0</v>
      </c>
      <c r="AF45" s="16">
        <f>(-1)*N45</f>
        <v>0</v>
      </c>
      <c r="AG45" s="16">
        <f t="shared" si="5"/>
        <v>0</v>
      </c>
      <c r="AH45" s="16">
        <f t="shared" si="5"/>
        <v>0</v>
      </c>
      <c r="AI45" s="16">
        <f t="shared" si="5"/>
        <v>1</v>
      </c>
      <c r="AJ45" s="16">
        <f t="shared" si="5"/>
        <v>0</v>
      </c>
      <c r="AK45" s="16">
        <f t="shared" si="5"/>
        <v>0</v>
      </c>
      <c r="AL45" s="16">
        <f t="shared" si="5"/>
        <v>0</v>
      </c>
      <c r="AM45" s="16">
        <f t="shared" si="5"/>
        <v>0</v>
      </c>
      <c r="AN45" s="16">
        <f t="shared" si="5"/>
        <v>0</v>
      </c>
      <c r="AO45" s="16">
        <f t="shared" si="5"/>
        <v>0</v>
      </c>
    </row>
    <row r="46" spans="1:41" x14ac:dyDescent="0.25">
      <c r="B46" s="16" t="s">
        <v>287</v>
      </c>
      <c r="C46" s="16">
        <v>-1</v>
      </c>
      <c r="D46" s="16">
        <f>(-1)*(0.5*(D7+D14+D21+D28))</f>
        <v>0</v>
      </c>
      <c r="E46" s="16">
        <f t="shared" ref="E46:K46" si="9">(-1)*(0.5*(E7+E14+E21+E28))</f>
        <v>0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N46" s="16">
        <f t="shared" ref="N46:W46" si="10">(-1)*(0.5*(N7+N14+N21+N28))</f>
        <v>0</v>
      </c>
      <c r="O46" s="16">
        <f t="shared" si="10"/>
        <v>0</v>
      </c>
      <c r="P46" s="16">
        <f t="shared" si="10"/>
        <v>0</v>
      </c>
      <c r="Q46" s="16">
        <f t="shared" si="10"/>
        <v>-1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-0.5</v>
      </c>
      <c r="V46" s="16">
        <f t="shared" si="10"/>
        <v>0</v>
      </c>
      <c r="W46" s="16">
        <f t="shared" si="10"/>
        <v>0</v>
      </c>
      <c r="X46" s="16">
        <f>(-2)*D46</f>
        <v>0</v>
      </c>
      <c r="Y46" s="16">
        <f t="shared" ref="Y46:AE46" si="11">(-2)*E46</f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>(-2)*N46</f>
        <v>0</v>
      </c>
      <c r="AG46" s="16">
        <f t="shared" ref="AG46:AO46" si="12">(-2)*O46</f>
        <v>0</v>
      </c>
      <c r="AH46" s="16">
        <f t="shared" si="12"/>
        <v>0</v>
      </c>
      <c r="AI46" s="16">
        <f t="shared" si="12"/>
        <v>2</v>
      </c>
      <c r="AJ46" s="16">
        <f t="shared" si="12"/>
        <v>0</v>
      </c>
      <c r="AK46" s="16">
        <f t="shared" si="12"/>
        <v>0</v>
      </c>
      <c r="AL46" s="16">
        <f t="shared" si="12"/>
        <v>0</v>
      </c>
      <c r="AM46" s="16">
        <f t="shared" si="12"/>
        <v>1</v>
      </c>
      <c r="AN46" s="16">
        <f t="shared" si="12"/>
        <v>0</v>
      </c>
      <c r="AO46" s="16">
        <f t="shared" si="12"/>
        <v>0</v>
      </c>
    </row>
    <row r="47" spans="1:41" x14ac:dyDescent="0.25">
      <c r="B47" s="16" t="s">
        <v>287</v>
      </c>
      <c r="C47" s="16">
        <v>1</v>
      </c>
      <c r="D47" s="16">
        <f>0.5*(D7+D14+D21+D28)</f>
        <v>0</v>
      </c>
      <c r="E47" s="16">
        <f t="shared" ref="E47:K47" si="13">0.5*(E7+E14+E21+E28)</f>
        <v>0</v>
      </c>
      <c r="F47" s="16">
        <f t="shared" si="13"/>
        <v>0</v>
      </c>
      <c r="G47" s="16">
        <f t="shared" si="13"/>
        <v>0</v>
      </c>
      <c r="H47" s="16">
        <f t="shared" si="13"/>
        <v>0</v>
      </c>
      <c r="I47" s="16">
        <f t="shared" si="13"/>
        <v>0</v>
      </c>
      <c r="J47" s="16">
        <f t="shared" si="13"/>
        <v>0</v>
      </c>
      <c r="K47" s="16">
        <f t="shared" si="13"/>
        <v>0</v>
      </c>
      <c r="N47" s="16">
        <f t="shared" ref="N47:Q47" si="14">0.5*(N7+N14+N21+N28)</f>
        <v>0</v>
      </c>
      <c r="O47" s="16">
        <f t="shared" si="14"/>
        <v>0</v>
      </c>
      <c r="P47" s="16">
        <f t="shared" si="14"/>
        <v>0</v>
      </c>
      <c r="Q47" s="16">
        <f t="shared" si="14"/>
        <v>1</v>
      </c>
      <c r="R47" s="16">
        <f>0.5*(R7+R14+R21+R28)</f>
        <v>0</v>
      </c>
      <c r="S47" s="16">
        <f t="shared" ref="S47:W47" si="15">0.5*(S7+S14+S21+S28)</f>
        <v>0</v>
      </c>
      <c r="T47" s="16">
        <f t="shared" si="15"/>
        <v>0</v>
      </c>
      <c r="U47" s="16">
        <f t="shared" si="15"/>
        <v>0.5</v>
      </c>
      <c r="V47" s="16">
        <f t="shared" si="15"/>
        <v>0</v>
      </c>
      <c r="W47" s="16">
        <f t="shared" si="15"/>
        <v>0</v>
      </c>
      <c r="X47" s="16">
        <f>2*D47</f>
        <v>0</v>
      </c>
      <c r="Y47" s="16">
        <f t="shared" ref="Y47:AE47" si="16">2*E47</f>
        <v>0</v>
      </c>
      <c r="Z47" s="16">
        <f t="shared" si="16"/>
        <v>0</v>
      </c>
      <c r="AA47" s="16">
        <f t="shared" si="16"/>
        <v>0</v>
      </c>
      <c r="AB47" s="16">
        <f t="shared" si="16"/>
        <v>0</v>
      </c>
      <c r="AC47" s="16">
        <f t="shared" si="16"/>
        <v>0</v>
      </c>
      <c r="AD47" s="16">
        <f t="shared" si="16"/>
        <v>0</v>
      </c>
      <c r="AE47" s="16">
        <f t="shared" si="16"/>
        <v>0</v>
      </c>
      <c r="AF47" s="16">
        <f>2*N47</f>
        <v>0</v>
      </c>
      <c r="AG47" s="16">
        <f t="shared" ref="AG47:AO47" si="17">2*O47</f>
        <v>0</v>
      </c>
      <c r="AH47" s="16">
        <f t="shared" si="17"/>
        <v>0</v>
      </c>
      <c r="AI47" s="16">
        <f t="shared" si="17"/>
        <v>2</v>
      </c>
      <c r="AJ47" s="16">
        <f t="shared" si="17"/>
        <v>0</v>
      </c>
      <c r="AK47" s="16">
        <f t="shared" si="17"/>
        <v>0</v>
      </c>
      <c r="AL47" s="16">
        <f t="shared" si="17"/>
        <v>0</v>
      </c>
      <c r="AM47" s="16">
        <f t="shared" si="17"/>
        <v>1</v>
      </c>
      <c r="AN47" s="16">
        <f t="shared" si="17"/>
        <v>0</v>
      </c>
      <c r="AO47" s="16">
        <f t="shared" si="17"/>
        <v>0</v>
      </c>
    </row>
    <row r="48" spans="1:41" x14ac:dyDescent="0.25">
      <c r="B48" s="16" t="s">
        <v>288</v>
      </c>
      <c r="C48" s="16">
        <v>2</v>
      </c>
      <c r="D48" s="16">
        <f>D8+D15+D22+D29</f>
        <v>0</v>
      </c>
      <c r="E48" s="16">
        <f t="shared" ref="E48:K48" si="18">E8+E15+E22+E29</f>
        <v>0</v>
      </c>
      <c r="F48" s="16">
        <f t="shared" si="18"/>
        <v>0</v>
      </c>
      <c r="G48" s="16">
        <f t="shared" si="18"/>
        <v>0</v>
      </c>
      <c r="H48" s="16">
        <f t="shared" si="18"/>
        <v>0</v>
      </c>
      <c r="I48" s="16">
        <f t="shared" si="18"/>
        <v>0</v>
      </c>
      <c r="J48" s="16">
        <f t="shared" si="18"/>
        <v>4</v>
      </c>
      <c r="K48" s="16">
        <f t="shared" si="18"/>
        <v>0</v>
      </c>
      <c r="N48" s="16">
        <f t="shared" ref="N48:W50" si="19">N8+N15+N22+N29</f>
        <v>0</v>
      </c>
      <c r="O48" s="16">
        <f t="shared" si="19"/>
        <v>2</v>
      </c>
      <c r="P48" s="16">
        <f t="shared" si="19"/>
        <v>0</v>
      </c>
      <c r="Q48" s="16">
        <f t="shared" si="19"/>
        <v>1</v>
      </c>
      <c r="R48" s="16">
        <f t="shared" si="19"/>
        <v>1</v>
      </c>
      <c r="S48" s="16">
        <f t="shared" si="19"/>
        <v>0</v>
      </c>
      <c r="T48" s="16">
        <f t="shared" si="19"/>
        <v>0</v>
      </c>
      <c r="U48" s="16">
        <f t="shared" si="19"/>
        <v>1</v>
      </c>
      <c r="V48" s="16">
        <f t="shared" si="19"/>
        <v>0</v>
      </c>
      <c r="W48" s="16">
        <f t="shared" si="19"/>
        <v>0</v>
      </c>
      <c r="X48" s="16">
        <f>D48</f>
        <v>0</v>
      </c>
      <c r="Y48" s="16">
        <f t="shared" ref="Y48:AE50" si="20">E48</f>
        <v>0</v>
      </c>
      <c r="Z48" s="16">
        <f t="shared" si="20"/>
        <v>0</v>
      </c>
      <c r="AA48" s="16">
        <f t="shared" si="20"/>
        <v>0</v>
      </c>
      <c r="AB48" s="16">
        <f t="shared" si="20"/>
        <v>0</v>
      </c>
      <c r="AC48" s="16">
        <f t="shared" si="20"/>
        <v>0</v>
      </c>
      <c r="AD48" s="16">
        <f t="shared" si="20"/>
        <v>4</v>
      </c>
      <c r="AE48" s="16">
        <f t="shared" si="20"/>
        <v>0</v>
      </c>
      <c r="AF48" s="16">
        <f>N48</f>
        <v>0</v>
      </c>
      <c r="AG48" s="16">
        <f t="shared" ref="AG48:AO50" si="21">O48</f>
        <v>2</v>
      </c>
      <c r="AH48" s="16">
        <f t="shared" si="21"/>
        <v>0</v>
      </c>
      <c r="AI48" s="16">
        <f t="shared" si="21"/>
        <v>1</v>
      </c>
      <c r="AJ48" s="16">
        <f t="shared" si="21"/>
        <v>1</v>
      </c>
      <c r="AK48" s="16">
        <f t="shared" si="21"/>
        <v>0</v>
      </c>
      <c r="AL48" s="16">
        <f t="shared" si="21"/>
        <v>0</v>
      </c>
      <c r="AM48" s="16">
        <f t="shared" si="21"/>
        <v>1</v>
      </c>
      <c r="AN48" s="16">
        <f t="shared" si="21"/>
        <v>0</v>
      </c>
      <c r="AO48" s="16">
        <f t="shared" si="21"/>
        <v>0</v>
      </c>
    </row>
    <row r="49" spans="2:41" x14ac:dyDescent="0.25">
      <c r="B49" s="16" t="s">
        <v>289</v>
      </c>
      <c r="C49" s="16">
        <v>3</v>
      </c>
      <c r="D49" s="16">
        <f t="shared" ref="D49:K50" si="22">D9+D16+D23+D30</f>
        <v>0</v>
      </c>
      <c r="E49" s="16">
        <f t="shared" si="22"/>
        <v>1</v>
      </c>
      <c r="F49" s="16">
        <f t="shared" si="22"/>
        <v>3</v>
      </c>
      <c r="G49" s="16">
        <f t="shared" si="22"/>
        <v>0</v>
      </c>
      <c r="H49" s="16">
        <f t="shared" si="22"/>
        <v>4</v>
      </c>
      <c r="I49" s="16">
        <f t="shared" si="22"/>
        <v>0</v>
      </c>
      <c r="J49" s="16">
        <f t="shared" si="22"/>
        <v>4</v>
      </c>
      <c r="K49" s="16">
        <f t="shared" si="22"/>
        <v>2</v>
      </c>
      <c r="N49" s="16">
        <f t="shared" si="19"/>
        <v>0</v>
      </c>
      <c r="O49" s="16">
        <f t="shared" si="19"/>
        <v>0</v>
      </c>
      <c r="P49" s="16">
        <f t="shared" si="19"/>
        <v>1</v>
      </c>
      <c r="Q49" s="16">
        <f t="shared" si="19"/>
        <v>1</v>
      </c>
      <c r="R49" s="16">
        <f t="shared" si="19"/>
        <v>1</v>
      </c>
      <c r="S49" s="16">
        <f t="shared" si="19"/>
        <v>1</v>
      </c>
      <c r="T49" s="16">
        <f t="shared" si="19"/>
        <v>0</v>
      </c>
      <c r="U49" s="16">
        <f t="shared" si="19"/>
        <v>1</v>
      </c>
      <c r="V49" s="16">
        <f t="shared" si="19"/>
        <v>0</v>
      </c>
      <c r="W49" s="16">
        <f t="shared" si="19"/>
        <v>0</v>
      </c>
      <c r="X49" s="16">
        <f t="shared" ref="X49:X50" si="23">D49</f>
        <v>0</v>
      </c>
      <c r="Y49" s="16">
        <f t="shared" si="20"/>
        <v>1</v>
      </c>
      <c r="Z49" s="16">
        <f t="shared" si="20"/>
        <v>3</v>
      </c>
      <c r="AA49" s="16">
        <f t="shared" si="20"/>
        <v>0</v>
      </c>
      <c r="AB49" s="16">
        <f t="shared" si="20"/>
        <v>4</v>
      </c>
      <c r="AC49" s="16">
        <f t="shared" si="20"/>
        <v>0</v>
      </c>
      <c r="AD49" s="16">
        <f t="shared" si="20"/>
        <v>4</v>
      </c>
      <c r="AE49" s="16">
        <f t="shared" si="20"/>
        <v>2</v>
      </c>
      <c r="AF49" s="16">
        <f>N49</f>
        <v>0</v>
      </c>
      <c r="AG49" s="16">
        <f t="shared" si="21"/>
        <v>0</v>
      </c>
      <c r="AH49" s="16">
        <f t="shared" si="21"/>
        <v>1</v>
      </c>
      <c r="AI49" s="16">
        <f t="shared" si="21"/>
        <v>1</v>
      </c>
      <c r="AJ49" s="16">
        <f t="shared" si="21"/>
        <v>1</v>
      </c>
      <c r="AK49" s="16">
        <f t="shared" si="21"/>
        <v>1</v>
      </c>
      <c r="AL49" s="16">
        <f t="shared" si="21"/>
        <v>0</v>
      </c>
      <c r="AM49" s="16">
        <f t="shared" si="21"/>
        <v>1</v>
      </c>
      <c r="AN49" s="16">
        <f t="shared" si="21"/>
        <v>0</v>
      </c>
      <c r="AO49" s="16">
        <f t="shared" si="21"/>
        <v>0</v>
      </c>
    </row>
    <row r="50" spans="2:41" x14ac:dyDescent="0.25">
      <c r="B50" s="16" t="s">
        <v>290</v>
      </c>
      <c r="C50" s="16">
        <v>4</v>
      </c>
      <c r="D50" s="16">
        <f t="shared" si="22"/>
        <v>11</v>
      </c>
      <c r="E50" s="16">
        <f t="shared" si="22"/>
        <v>9</v>
      </c>
      <c r="F50" s="16">
        <f t="shared" si="22"/>
        <v>7</v>
      </c>
      <c r="G50" s="16">
        <f t="shared" si="22"/>
        <v>10</v>
      </c>
      <c r="H50" s="16">
        <f t="shared" si="22"/>
        <v>6</v>
      </c>
      <c r="I50" s="16">
        <f t="shared" si="22"/>
        <v>10</v>
      </c>
      <c r="J50" s="16">
        <f t="shared" si="22"/>
        <v>2</v>
      </c>
      <c r="K50" s="16">
        <f t="shared" si="22"/>
        <v>8</v>
      </c>
      <c r="N50" s="16">
        <f t="shared" si="19"/>
        <v>10</v>
      </c>
      <c r="O50" s="16">
        <f t="shared" si="19"/>
        <v>8</v>
      </c>
      <c r="P50" s="16">
        <f t="shared" si="19"/>
        <v>9</v>
      </c>
      <c r="Q50" s="16">
        <f t="shared" si="19"/>
        <v>5</v>
      </c>
      <c r="R50" s="16">
        <f t="shared" si="19"/>
        <v>5</v>
      </c>
      <c r="S50" s="16">
        <f t="shared" si="19"/>
        <v>6</v>
      </c>
      <c r="T50" s="16">
        <f t="shared" si="19"/>
        <v>7</v>
      </c>
      <c r="U50" s="16">
        <f t="shared" si="19"/>
        <v>1</v>
      </c>
      <c r="V50" s="16">
        <f t="shared" si="19"/>
        <v>7</v>
      </c>
      <c r="W50" s="16">
        <f t="shared" si="19"/>
        <v>4</v>
      </c>
      <c r="X50" s="16">
        <f t="shared" si="23"/>
        <v>11</v>
      </c>
      <c r="Y50" s="16">
        <f t="shared" si="20"/>
        <v>9</v>
      </c>
      <c r="Z50" s="16">
        <f t="shared" si="20"/>
        <v>7</v>
      </c>
      <c r="AA50" s="16">
        <f t="shared" si="20"/>
        <v>10</v>
      </c>
      <c r="AB50" s="16">
        <f t="shared" si="20"/>
        <v>6</v>
      </c>
      <c r="AC50" s="16">
        <f t="shared" si="20"/>
        <v>10</v>
      </c>
      <c r="AD50" s="16">
        <f t="shared" si="20"/>
        <v>2</v>
      </c>
      <c r="AE50" s="16">
        <f t="shared" si="20"/>
        <v>8</v>
      </c>
      <c r="AF50" s="16">
        <f>N50</f>
        <v>10</v>
      </c>
      <c r="AG50" s="16">
        <f t="shared" si="21"/>
        <v>8</v>
      </c>
      <c r="AH50" s="16">
        <f t="shared" si="21"/>
        <v>9</v>
      </c>
      <c r="AI50" s="16">
        <f t="shared" si="21"/>
        <v>5</v>
      </c>
      <c r="AJ50" s="16">
        <f t="shared" si="21"/>
        <v>5</v>
      </c>
      <c r="AK50" s="16">
        <f t="shared" si="21"/>
        <v>6</v>
      </c>
      <c r="AL50" s="16">
        <f t="shared" si="21"/>
        <v>7</v>
      </c>
      <c r="AM50" s="16">
        <f t="shared" si="21"/>
        <v>1</v>
      </c>
      <c r="AN50" s="16">
        <f t="shared" si="21"/>
        <v>7</v>
      </c>
      <c r="AO50" s="16">
        <f t="shared" si="21"/>
        <v>4</v>
      </c>
    </row>
  </sheetData>
  <sheetProtection algorithmName="SHA-512" hashValue="BK0Gflu4rW20wWsFZch3TCO7wtRE5LfmbyiWsGwFyb/d05RTC78gk0FW/4ayiFM6ZcI/eMkbJjqa49LD9+VJdA==" saltValue="tyrcjNlvbpoc9vV4fOAwkg==" spinCount="100000" sheet="1" objects="1" scenarios="1"/>
  <conditionalFormatting sqref="D3:K3 A11">
    <cfRule type="expression" dxfId="60" priority="17">
      <formula>$L3="Biracial / Multiracial"</formula>
    </cfRule>
    <cfRule type="expression" dxfId="59" priority="18">
      <formula>$L3="Asian / Asian American"</formula>
    </cfRule>
    <cfRule type="expression" dxfId="58" priority="19">
      <formula>$L3="Hispanic / Latinx / Latino / Latina"</formula>
    </cfRule>
    <cfRule type="expression" dxfId="57" priority="20">
      <formula>$L3="Black / African American / African descent"</formula>
    </cfRule>
  </conditionalFormatting>
  <conditionalFormatting sqref="N3:W3">
    <cfRule type="expression" dxfId="56" priority="13">
      <formula>$L3="Biracial / Multiracial"</formula>
    </cfRule>
    <cfRule type="expression" dxfId="55" priority="14">
      <formula>$L3="Asian / Asian American"</formula>
    </cfRule>
    <cfRule type="expression" dxfId="54" priority="15">
      <formula>$L3="Hispanic / Latinx / Latino / Latina"</formula>
    </cfRule>
    <cfRule type="expression" dxfId="53" priority="16">
      <formula>$L3="Black / African American / African descent"</formula>
    </cfRule>
  </conditionalFormatting>
  <conditionalFormatting sqref="A18">
    <cfRule type="expression" dxfId="52" priority="9">
      <formula>$L12="Biracial / Multiracial"</formula>
    </cfRule>
    <cfRule type="expression" dxfId="51" priority="10">
      <formula>$L12="Asian / Asian American"</formula>
    </cfRule>
    <cfRule type="expression" dxfId="50" priority="11">
      <formula>$L12="Hispanic / Latinx / Latino / Latina"</formula>
    </cfRule>
    <cfRule type="expression" dxfId="49" priority="12">
      <formula>$L12="Black / African American / African descent"</formula>
    </cfRule>
  </conditionalFormatting>
  <conditionalFormatting sqref="A25">
    <cfRule type="expression" dxfId="48" priority="21">
      <formula>$L13="Biracial / Multiracial"</formula>
    </cfRule>
    <cfRule type="expression" dxfId="47" priority="22">
      <formula>$L13="Asian / Asian American"</formula>
    </cfRule>
    <cfRule type="expression" dxfId="46" priority="23">
      <formula>$L13="Hispanic / Latinx / Latino / Latina"</formula>
    </cfRule>
    <cfRule type="expression" dxfId="45" priority="24">
      <formula>$L13="Black / African American / African descent"</formula>
    </cfRule>
  </conditionalFormatting>
  <conditionalFormatting sqref="A4">
    <cfRule type="expression" dxfId="44" priority="25">
      <formula>$L10="Biracial / Multiracial"</formula>
    </cfRule>
    <cfRule type="expression" dxfId="43" priority="26">
      <formula>$L10="Asian / Asian American"</formula>
    </cfRule>
    <cfRule type="expression" dxfId="42" priority="27">
      <formula>$L10="Hispanic / Latinx / Latino / Latina"</formula>
    </cfRule>
    <cfRule type="expression" dxfId="41" priority="28">
      <formula>$L10="Black / African American / African descent"</formula>
    </cfRule>
  </conditionalFormatting>
  <conditionalFormatting sqref="D42:K42">
    <cfRule type="expression" dxfId="40" priority="5">
      <formula>$L42="Biracial / Multiracial"</formula>
    </cfRule>
    <cfRule type="expression" dxfId="39" priority="6">
      <formula>$L42="Asian / Asian American"</formula>
    </cfRule>
    <cfRule type="expression" dxfId="38" priority="7">
      <formula>$L42="Hispanic / Latinx / Latino / Latina"</formula>
    </cfRule>
    <cfRule type="expression" dxfId="37" priority="8">
      <formula>$L42="Black / African American / African descent"</formula>
    </cfRule>
  </conditionalFormatting>
  <conditionalFormatting sqref="N42:W42">
    <cfRule type="expression" dxfId="36" priority="1">
      <formula>$L42="Biracial / Multiracial"</formula>
    </cfRule>
    <cfRule type="expression" dxfId="35" priority="2">
      <formula>$L42="Asian / Asian American"</formula>
    </cfRule>
    <cfRule type="expression" dxfId="34" priority="3">
      <formula>$L42="Hispanic / Latinx / Latino / Latina"</formula>
    </cfRule>
    <cfRule type="expression" dxfId="33" priority="4">
      <formula>$L42="Black / African American / African descent"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7734-D81D-4E14-80C3-4FE863C7AEF0}">
  <sheetPr>
    <tabColor rgb="FFCC99FF"/>
  </sheetPr>
  <dimension ref="A1"/>
  <sheetViews>
    <sheetView showGridLines="0" workbookViewId="0">
      <selection activeCell="Y145" sqref="Y145"/>
    </sheetView>
  </sheetViews>
  <sheetFormatPr defaultRowHeight="15" x14ac:dyDescent="0.25"/>
  <cols>
    <col min="1" max="16384" width="9.140625" style="16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B174-A090-4BEE-BF30-C960DCF8405C}">
  <sheetPr>
    <tabColor rgb="FFEEDDFF"/>
  </sheetPr>
  <dimension ref="A1:F63"/>
  <sheetViews>
    <sheetView topLeftCell="A45" workbookViewId="0">
      <selection activeCell="A56" sqref="A56"/>
    </sheetView>
  </sheetViews>
  <sheetFormatPr defaultRowHeight="15" x14ac:dyDescent="0.25"/>
  <cols>
    <col min="1" max="1" width="23.140625" style="16" bestFit="1" customWidth="1"/>
    <col min="2" max="2" width="36.5703125" style="16" customWidth="1"/>
    <col min="3" max="3" width="22" style="16" customWidth="1"/>
    <col min="4" max="4" width="19.7109375" style="16" customWidth="1"/>
    <col min="5" max="5" width="19.85546875" style="16" customWidth="1"/>
    <col min="6" max="6" width="16" style="16" bestFit="1" customWidth="1"/>
    <col min="7" max="7" width="12.5703125" style="16" bestFit="1" customWidth="1"/>
    <col min="8" max="16384" width="9.140625" style="16"/>
  </cols>
  <sheetData>
    <row r="1" spans="1:3" ht="18.75" x14ac:dyDescent="0.3">
      <c r="A1" s="18" t="s">
        <v>160</v>
      </c>
    </row>
    <row r="2" spans="1:3" x14ac:dyDescent="0.25">
      <c r="A2" s="15" t="s">
        <v>240</v>
      </c>
      <c r="B2" s="15" t="s">
        <v>241</v>
      </c>
      <c r="C2" s="15" t="s">
        <v>254</v>
      </c>
    </row>
    <row r="3" spans="1:3" x14ac:dyDescent="0.25">
      <c r="A3" s="16" t="s">
        <v>295</v>
      </c>
      <c r="B3" s="16" t="s">
        <v>49</v>
      </c>
      <c r="C3" s="117" t="s">
        <v>65</v>
      </c>
    </row>
    <row r="4" spans="1:3" x14ac:dyDescent="0.25">
      <c r="A4" s="16" t="s">
        <v>295</v>
      </c>
      <c r="B4" s="16" t="s">
        <v>49</v>
      </c>
      <c r="C4" s="46" t="s">
        <v>77</v>
      </c>
    </row>
    <row r="5" spans="1:3" x14ac:dyDescent="0.25">
      <c r="A5" s="16" t="s">
        <v>295</v>
      </c>
      <c r="B5" s="16" t="s">
        <v>49</v>
      </c>
      <c r="C5" s="117" t="s">
        <v>65</v>
      </c>
    </row>
    <row r="6" spans="1:3" x14ac:dyDescent="0.25">
      <c r="A6" s="16" t="s">
        <v>295</v>
      </c>
      <c r="B6" s="16" t="s">
        <v>49</v>
      </c>
      <c r="C6" s="117" t="s">
        <v>65</v>
      </c>
    </row>
    <row r="7" spans="1:3" x14ac:dyDescent="0.25">
      <c r="A7" s="16" t="s">
        <v>295</v>
      </c>
      <c r="B7" s="16" t="s">
        <v>296</v>
      </c>
      <c r="C7" s="46" t="s">
        <v>248</v>
      </c>
    </row>
    <row r="8" spans="1:3" x14ac:dyDescent="0.25">
      <c r="A8" s="16" t="s">
        <v>295</v>
      </c>
      <c r="B8" s="16" t="s">
        <v>297</v>
      </c>
      <c r="C8" s="117" t="s">
        <v>65</v>
      </c>
    </row>
    <row r="9" spans="1:3" x14ac:dyDescent="0.25">
      <c r="A9" s="16" t="s">
        <v>295</v>
      </c>
      <c r="B9" s="16" t="s">
        <v>56</v>
      </c>
      <c r="C9" s="46" t="s">
        <v>169</v>
      </c>
    </row>
    <row r="10" spans="1:3" x14ac:dyDescent="0.25">
      <c r="A10" s="16" t="s">
        <v>295</v>
      </c>
      <c r="B10" s="16" t="s">
        <v>296</v>
      </c>
      <c r="C10" s="46" t="s">
        <v>248</v>
      </c>
    </row>
    <row r="11" spans="1:3" x14ac:dyDescent="0.25">
      <c r="A11" s="16" t="s">
        <v>295</v>
      </c>
      <c r="B11" s="16" t="s">
        <v>296</v>
      </c>
      <c r="C11" s="46" t="s">
        <v>248</v>
      </c>
    </row>
    <row r="12" spans="1:3" x14ac:dyDescent="0.25">
      <c r="A12" s="16" t="s">
        <v>295</v>
      </c>
      <c r="B12" s="16" t="s">
        <v>296</v>
      </c>
      <c r="C12" s="46" t="s">
        <v>298</v>
      </c>
    </row>
    <row r="13" spans="1:3" x14ac:dyDescent="0.25">
      <c r="A13" s="16" t="s">
        <v>295</v>
      </c>
      <c r="B13" s="16" t="s">
        <v>49</v>
      </c>
      <c r="C13" s="16" t="s">
        <v>298</v>
      </c>
    </row>
    <row r="16" spans="1:3" ht="19.5" thickBot="1" x14ac:dyDescent="0.35">
      <c r="A16" s="18" t="s">
        <v>251</v>
      </c>
    </row>
    <row r="17" spans="1:3" x14ac:dyDescent="0.25">
      <c r="A17" s="53" t="s">
        <v>240</v>
      </c>
      <c r="B17" s="54" t="s">
        <v>34</v>
      </c>
      <c r="C17" s="55" t="s">
        <v>36</v>
      </c>
    </row>
    <row r="18" spans="1:3" x14ac:dyDescent="0.25">
      <c r="A18" s="45" t="s">
        <v>295</v>
      </c>
      <c r="B18" s="117" t="s">
        <v>65</v>
      </c>
      <c r="C18" s="5">
        <v>4</v>
      </c>
    </row>
    <row r="19" spans="1:3" x14ac:dyDescent="0.25">
      <c r="A19" s="45" t="s">
        <v>295</v>
      </c>
      <c r="B19" s="46" t="s">
        <v>248</v>
      </c>
      <c r="C19" s="5">
        <v>3</v>
      </c>
    </row>
    <row r="20" spans="1:3" x14ac:dyDescent="0.25">
      <c r="A20" s="45" t="s">
        <v>295</v>
      </c>
      <c r="B20" s="46" t="s">
        <v>298</v>
      </c>
      <c r="C20" s="5">
        <v>2</v>
      </c>
    </row>
    <row r="21" spans="1:3" x14ac:dyDescent="0.25">
      <c r="A21" s="45" t="s">
        <v>295</v>
      </c>
      <c r="B21" s="46" t="s">
        <v>77</v>
      </c>
      <c r="C21" s="5">
        <v>1</v>
      </c>
    </row>
    <row r="22" spans="1:3" ht="15.75" thickBot="1" x14ac:dyDescent="0.3">
      <c r="A22" s="50" t="s">
        <v>295</v>
      </c>
      <c r="B22" s="141" t="s">
        <v>78</v>
      </c>
      <c r="C22" s="6">
        <v>1</v>
      </c>
    </row>
    <row r="41" spans="1:5" x14ac:dyDescent="0.25">
      <c r="A41" s="15" t="s">
        <v>299</v>
      </c>
      <c r="B41" s="15" t="s">
        <v>300</v>
      </c>
      <c r="C41" s="15" t="s">
        <v>301</v>
      </c>
      <c r="D41" s="15" t="s">
        <v>302</v>
      </c>
      <c r="E41" s="15" t="s">
        <v>303</v>
      </c>
    </row>
    <row r="42" spans="1:5" x14ac:dyDescent="0.25">
      <c r="A42" s="16" t="s">
        <v>304</v>
      </c>
      <c r="B42" s="16" t="s">
        <v>304</v>
      </c>
      <c r="C42" s="16" t="s">
        <v>49</v>
      </c>
      <c r="D42" s="16" t="s">
        <v>112</v>
      </c>
      <c r="E42" s="16" t="s">
        <v>305</v>
      </c>
    </row>
    <row r="43" spans="1:5" x14ac:dyDescent="0.25">
      <c r="A43" s="16" t="s">
        <v>304</v>
      </c>
      <c r="B43" s="16" t="s">
        <v>304</v>
      </c>
      <c r="C43" s="16" t="s">
        <v>49</v>
      </c>
      <c r="D43" s="16" t="s">
        <v>96</v>
      </c>
      <c r="E43" s="16" t="s">
        <v>305</v>
      </c>
    </row>
    <row r="44" spans="1:5" x14ac:dyDescent="0.25">
      <c r="A44" s="16" t="s">
        <v>304</v>
      </c>
      <c r="B44" s="16" t="s">
        <v>304</v>
      </c>
      <c r="C44" s="16" t="s">
        <v>49</v>
      </c>
      <c r="D44" s="16" t="s">
        <v>112</v>
      </c>
      <c r="E44" s="16" t="s">
        <v>305</v>
      </c>
    </row>
    <row r="45" spans="1:5" x14ac:dyDescent="0.25">
      <c r="A45" s="16" t="s">
        <v>304</v>
      </c>
      <c r="B45" s="16" t="s">
        <v>304</v>
      </c>
      <c r="C45" s="16" t="s">
        <v>49</v>
      </c>
      <c r="D45" s="16" t="s">
        <v>112</v>
      </c>
      <c r="E45" s="16" t="s">
        <v>305</v>
      </c>
    </row>
    <row r="46" spans="1:5" x14ac:dyDescent="0.25">
      <c r="A46" s="16" t="s">
        <v>304</v>
      </c>
      <c r="B46" s="16" t="s">
        <v>304</v>
      </c>
      <c r="C46" s="16" t="s">
        <v>296</v>
      </c>
      <c r="D46" s="16" t="s">
        <v>306</v>
      </c>
      <c r="E46" s="16" t="s">
        <v>307</v>
      </c>
    </row>
    <row r="47" spans="1:5" x14ac:dyDescent="0.25">
      <c r="A47" s="16" t="s">
        <v>304</v>
      </c>
      <c r="B47" s="16" t="s">
        <v>304</v>
      </c>
      <c r="C47" s="16" t="s">
        <v>297</v>
      </c>
      <c r="D47" s="16" t="s">
        <v>112</v>
      </c>
      <c r="E47" s="16" t="s">
        <v>305</v>
      </c>
    </row>
    <row r="48" spans="1:5" x14ac:dyDescent="0.25">
      <c r="A48" s="16" t="s">
        <v>304</v>
      </c>
      <c r="B48" s="16" t="s">
        <v>304</v>
      </c>
      <c r="C48" s="16" t="s">
        <v>56</v>
      </c>
      <c r="D48" s="46" t="s">
        <v>169</v>
      </c>
      <c r="E48" s="16" t="s">
        <v>305</v>
      </c>
    </row>
    <row r="49" spans="1:6" x14ac:dyDescent="0.25">
      <c r="A49" s="16" t="s">
        <v>304</v>
      </c>
      <c r="B49" s="16" t="s">
        <v>304</v>
      </c>
      <c r="C49" s="16" t="s">
        <v>296</v>
      </c>
      <c r="D49" s="16" t="s">
        <v>306</v>
      </c>
      <c r="E49" s="16" t="s">
        <v>307</v>
      </c>
    </row>
    <row r="50" spans="1:6" x14ac:dyDescent="0.25">
      <c r="A50" s="16" t="s">
        <v>304</v>
      </c>
      <c r="B50" s="16" t="s">
        <v>304</v>
      </c>
      <c r="C50" s="16" t="s">
        <v>296</v>
      </c>
      <c r="D50" s="16" t="s">
        <v>306</v>
      </c>
      <c r="E50" s="16" t="s">
        <v>307</v>
      </c>
    </row>
    <row r="51" spans="1:6" x14ac:dyDescent="0.25">
      <c r="A51" s="16" t="s">
        <v>304</v>
      </c>
      <c r="B51" s="16" t="s">
        <v>304</v>
      </c>
      <c r="C51" s="16" t="s">
        <v>296</v>
      </c>
      <c r="D51" s="16" t="s">
        <v>298</v>
      </c>
      <c r="E51" s="16" t="s">
        <v>307</v>
      </c>
    </row>
    <row r="52" spans="1:6" x14ac:dyDescent="0.25">
      <c r="A52" s="16" t="s">
        <v>304</v>
      </c>
      <c r="B52" s="16" t="s">
        <v>304</v>
      </c>
      <c r="C52" s="16" t="s">
        <v>49</v>
      </c>
      <c r="D52" s="16" t="s">
        <v>298</v>
      </c>
    </row>
    <row r="55" spans="1:6" ht="19.5" thickBot="1" x14ac:dyDescent="0.35">
      <c r="A55" s="18" t="s">
        <v>253</v>
      </c>
    </row>
    <row r="56" spans="1:6" x14ac:dyDescent="0.25">
      <c r="A56" s="53" t="s">
        <v>254</v>
      </c>
      <c r="B56" s="54" t="s">
        <v>255</v>
      </c>
      <c r="C56" s="54" t="s">
        <v>49</v>
      </c>
      <c r="D56" s="54" t="s">
        <v>296</v>
      </c>
      <c r="E56" s="54" t="s">
        <v>53</v>
      </c>
      <c r="F56" s="55" t="s">
        <v>56</v>
      </c>
    </row>
    <row r="57" spans="1:6" x14ac:dyDescent="0.25">
      <c r="A57" s="120" t="s">
        <v>65</v>
      </c>
      <c r="B57" s="46">
        <v>4</v>
      </c>
      <c r="C57" s="46">
        <v>3</v>
      </c>
      <c r="D57" s="46"/>
      <c r="E57" s="46">
        <v>1</v>
      </c>
      <c r="F57" s="5"/>
    </row>
    <row r="58" spans="1:6" x14ac:dyDescent="0.25">
      <c r="A58" s="45" t="s">
        <v>248</v>
      </c>
      <c r="B58" s="46">
        <v>3</v>
      </c>
      <c r="C58" s="46"/>
      <c r="D58" s="46">
        <v>3</v>
      </c>
      <c r="E58" s="46"/>
      <c r="F58" s="5"/>
    </row>
    <row r="59" spans="1:6" x14ac:dyDescent="0.25">
      <c r="A59" s="45" t="s">
        <v>77</v>
      </c>
      <c r="B59" s="46">
        <v>1</v>
      </c>
      <c r="C59" s="46">
        <v>1</v>
      </c>
      <c r="D59" s="46"/>
      <c r="E59" s="46"/>
      <c r="F59" s="5"/>
    </row>
    <row r="60" spans="1:6" x14ac:dyDescent="0.25">
      <c r="A60" s="46" t="s">
        <v>169</v>
      </c>
      <c r="B60" s="90">
        <v>1</v>
      </c>
      <c r="C60" s="46"/>
      <c r="D60" s="46"/>
      <c r="E60" s="46"/>
      <c r="F60" s="5">
        <v>1</v>
      </c>
    </row>
    <row r="61" spans="1:6" x14ac:dyDescent="0.25">
      <c r="A61" s="120" t="s">
        <v>298</v>
      </c>
      <c r="B61" s="90">
        <v>2</v>
      </c>
      <c r="C61" s="46">
        <v>1</v>
      </c>
      <c r="D61" s="46">
        <v>1</v>
      </c>
      <c r="E61" s="46"/>
      <c r="F61" s="5"/>
    </row>
    <row r="62" spans="1:6" x14ac:dyDescent="0.25">
      <c r="A62" s="120"/>
      <c r="B62" s="46"/>
      <c r="C62" s="46"/>
      <c r="D62" s="46"/>
      <c r="E62" s="46"/>
      <c r="F62" s="5"/>
    </row>
    <row r="63" spans="1:6" ht="15.75" thickBot="1" x14ac:dyDescent="0.3">
      <c r="A63" s="50" t="s">
        <v>81</v>
      </c>
      <c r="B63" s="51">
        <v>11</v>
      </c>
      <c r="C63" s="51">
        <v>5</v>
      </c>
      <c r="D63" s="51">
        <v>4</v>
      </c>
      <c r="E63" s="51">
        <v>1</v>
      </c>
      <c r="F63" s="6">
        <v>1</v>
      </c>
    </row>
  </sheetData>
  <sheetProtection algorithmName="SHA-512" hashValue="Ea96/7Oo49TYEe1LzCeWqYViyETpOZjEyASTHZlb8z9lY+ssnKxf2mAeSqEmSgYf7Tn6LWmntANeo4Cc0Patyg==" saltValue="e60O7xkMCqF1xVzGXlRYLA==" spinCount="100000" sheet="1" objects="1" scenarios="1"/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849C-BBDD-43BC-83CC-1C3443EB5D80}">
  <sheetPr>
    <tabColor rgb="FFEEDDFF"/>
  </sheetPr>
  <dimension ref="A1:P25"/>
  <sheetViews>
    <sheetView topLeftCell="N19" workbookViewId="0">
      <selection activeCell="P40" sqref="P40"/>
    </sheetView>
  </sheetViews>
  <sheetFormatPr defaultRowHeight="15" x14ac:dyDescent="0.25"/>
  <cols>
    <col min="1" max="1" width="16.28515625" style="16" customWidth="1"/>
    <col min="2" max="2" width="61.28515625" style="16" customWidth="1"/>
    <col min="3" max="3" width="8.42578125" style="16" customWidth="1"/>
    <col min="4" max="4" width="10.28515625" style="16" customWidth="1"/>
    <col min="5" max="5" width="5.85546875" style="16" customWidth="1"/>
    <col min="6" max="7" width="9.140625" style="16" customWidth="1"/>
    <col min="8" max="9" width="7" style="16" customWidth="1"/>
    <col min="10" max="10" width="6.5703125" style="16" customWidth="1"/>
    <col min="11" max="11" width="16.28515625" style="16" bestFit="1" customWidth="1"/>
    <col min="12" max="12" width="18.85546875" style="16" bestFit="1" customWidth="1"/>
    <col min="13" max="13" width="18.140625" style="16" bestFit="1" customWidth="1"/>
    <col min="14" max="14" width="14" style="16" bestFit="1" customWidth="1"/>
    <col min="15" max="15" width="13.42578125" style="17" bestFit="1" customWidth="1"/>
    <col min="16" max="16" width="12.85546875" style="16" bestFit="1" customWidth="1"/>
    <col min="17" max="16384" width="9.140625" style="16"/>
  </cols>
  <sheetData>
    <row r="1" spans="1:16" ht="18.75" x14ac:dyDescent="0.3">
      <c r="A1" s="18" t="s">
        <v>308</v>
      </c>
    </row>
    <row r="2" spans="1:16" x14ac:dyDescent="0.25">
      <c r="A2" s="15" t="s">
        <v>178</v>
      </c>
      <c r="B2" s="15" t="s">
        <v>86</v>
      </c>
      <c r="C2" s="15">
        <v>-3</v>
      </c>
      <c r="D2" s="15">
        <v>-2</v>
      </c>
      <c r="E2" s="15">
        <v>-1</v>
      </c>
      <c r="F2" s="15">
        <v>0</v>
      </c>
      <c r="G2" s="15">
        <v>1</v>
      </c>
      <c r="H2" s="15">
        <v>2</v>
      </c>
      <c r="I2" s="15">
        <v>3</v>
      </c>
      <c r="J2" s="15">
        <v>0</v>
      </c>
      <c r="K2" s="15" t="s">
        <v>179</v>
      </c>
      <c r="L2" s="15" t="s">
        <v>258</v>
      </c>
      <c r="M2" s="15" t="s">
        <v>259</v>
      </c>
      <c r="N2" s="15" t="s">
        <v>180</v>
      </c>
      <c r="O2" s="142" t="s">
        <v>182</v>
      </c>
      <c r="P2" s="15" t="s">
        <v>183</v>
      </c>
    </row>
    <row r="3" spans="1:16" ht="45" x14ac:dyDescent="0.25">
      <c r="A3" s="16">
        <v>1</v>
      </c>
      <c r="B3" s="14" t="s">
        <v>309</v>
      </c>
      <c r="H3" s="16">
        <v>1</v>
      </c>
      <c r="I3" s="16">
        <v>10</v>
      </c>
      <c r="K3" s="16">
        <v>1.5</v>
      </c>
      <c r="M3" s="16">
        <f>SUM(C3:J3)</f>
        <v>11</v>
      </c>
      <c r="N3" s="16">
        <f>I3*$I$2+H3*$H$2+G3*$G$2</f>
        <v>32</v>
      </c>
      <c r="O3" s="17">
        <f>N3/M3</f>
        <v>2.9090909090909092</v>
      </c>
      <c r="P3" s="16" t="str">
        <f>_xlfn.CONCAT(M3, " Responses")</f>
        <v>11 Responses</v>
      </c>
    </row>
    <row r="4" spans="1:16" ht="60" x14ac:dyDescent="0.25">
      <c r="A4" s="16">
        <v>2</v>
      </c>
      <c r="B4" s="14" t="s">
        <v>310</v>
      </c>
      <c r="I4" s="16">
        <v>11</v>
      </c>
      <c r="K4" s="16">
        <v>1.5</v>
      </c>
      <c r="M4" s="16">
        <f t="shared" ref="M4:M10" si="0">SUM(C4:J4)</f>
        <v>11</v>
      </c>
      <c r="N4" s="16">
        <f t="shared" ref="N4:N10" si="1">I4*$I$2+H4*$H$2+G4*$G$2</f>
        <v>33</v>
      </c>
      <c r="O4" s="17">
        <f t="shared" ref="O4:O10" si="2">N4/M4</f>
        <v>3</v>
      </c>
      <c r="P4" s="16" t="str">
        <f t="shared" ref="P4:P10" si="3">_xlfn.CONCAT(M4, " Responses")</f>
        <v>11 Responses</v>
      </c>
    </row>
    <row r="5" spans="1:16" ht="45" x14ac:dyDescent="0.25">
      <c r="A5" s="16">
        <v>3</v>
      </c>
      <c r="B5" s="14" t="s">
        <v>311</v>
      </c>
      <c r="G5" s="16">
        <v>1</v>
      </c>
      <c r="I5" s="16">
        <v>10</v>
      </c>
      <c r="K5" s="16">
        <v>1.5</v>
      </c>
      <c r="M5" s="16">
        <f t="shared" si="0"/>
        <v>11</v>
      </c>
      <c r="N5" s="16">
        <f t="shared" si="1"/>
        <v>31</v>
      </c>
      <c r="O5" s="17">
        <f t="shared" si="2"/>
        <v>2.8181818181818183</v>
      </c>
      <c r="P5" s="16" t="str">
        <f t="shared" si="3"/>
        <v>11 Responses</v>
      </c>
    </row>
    <row r="6" spans="1:16" ht="30" x14ac:dyDescent="0.25">
      <c r="A6" s="16">
        <v>4</v>
      </c>
      <c r="B6" s="14" t="s">
        <v>312</v>
      </c>
      <c r="H6" s="16">
        <v>2</v>
      </c>
      <c r="I6" s="16">
        <v>9</v>
      </c>
      <c r="K6" s="16">
        <v>1.5</v>
      </c>
      <c r="M6" s="16">
        <f t="shared" si="0"/>
        <v>11</v>
      </c>
      <c r="N6" s="16">
        <f t="shared" si="1"/>
        <v>31</v>
      </c>
      <c r="O6" s="17">
        <f t="shared" si="2"/>
        <v>2.8181818181818183</v>
      </c>
      <c r="P6" s="16" t="str">
        <f t="shared" si="3"/>
        <v>11 Responses</v>
      </c>
    </row>
    <row r="7" spans="1:16" ht="45" x14ac:dyDescent="0.25">
      <c r="A7" s="16">
        <v>5</v>
      </c>
      <c r="B7" s="14" t="s">
        <v>313</v>
      </c>
      <c r="I7" s="16">
        <v>11</v>
      </c>
      <c r="K7" s="16">
        <v>1.5</v>
      </c>
      <c r="M7" s="16">
        <f t="shared" si="0"/>
        <v>11</v>
      </c>
      <c r="N7" s="16">
        <f t="shared" si="1"/>
        <v>33</v>
      </c>
      <c r="O7" s="17">
        <f t="shared" si="2"/>
        <v>3</v>
      </c>
      <c r="P7" s="16" t="str">
        <f t="shared" si="3"/>
        <v>11 Responses</v>
      </c>
    </row>
    <row r="8" spans="1:16" ht="45" x14ac:dyDescent="0.25">
      <c r="A8" s="16">
        <v>6</v>
      </c>
      <c r="B8" s="14" t="s">
        <v>314</v>
      </c>
      <c r="I8" s="16">
        <v>11</v>
      </c>
      <c r="K8" s="16">
        <v>1.5</v>
      </c>
      <c r="M8" s="16">
        <f t="shared" si="0"/>
        <v>11</v>
      </c>
      <c r="N8" s="16">
        <f t="shared" si="1"/>
        <v>33</v>
      </c>
      <c r="O8" s="17">
        <f t="shared" si="2"/>
        <v>3</v>
      </c>
      <c r="P8" s="16" t="str">
        <f t="shared" si="3"/>
        <v>11 Responses</v>
      </c>
    </row>
    <row r="9" spans="1:16" ht="45" x14ac:dyDescent="0.25">
      <c r="A9" s="16">
        <v>7</v>
      </c>
      <c r="B9" s="14" t="s">
        <v>315</v>
      </c>
      <c r="I9" s="16">
        <v>11</v>
      </c>
      <c r="K9" s="16">
        <v>1.5</v>
      </c>
      <c r="M9" s="16">
        <f t="shared" si="0"/>
        <v>11</v>
      </c>
      <c r="N9" s="16">
        <f t="shared" si="1"/>
        <v>33</v>
      </c>
      <c r="O9" s="17">
        <f t="shared" si="2"/>
        <v>3</v>
      </c>
      <c r="P9" s="16" t="str">
        <f t="shared" si="3"/>
        <v>11 Responses</v>
      </c>
    </row>
    <row r="10" spans="1:16" ht="45" x14ac:dyDescent="0.25">
      <c r="A10" s="16">
        <v>8</v>
      </c>
      <c r="B10" s="14" t="s">
        <v>316</v>
      </c>
      <c r="G10" s="16">
        <v>1</v>
      </c>
      <c r="H10" s="16">
        <v>3</v>
      </c>
      <c r="I10" s="16">
        <v>7</v>
      </c>
      <c r="K10" s="16">
        <v>1.5</v>
      </c>
      <c r="M10" s="16">
        <f t="shared" si="0"/>
        <v>11</v>
      </c>
      <c r="N10" s="16">
        <f t="shared" si="1"/>
        <v>28</v>
      </c>
      <c r="O10" s="17">
        <f t="shared" si="2"/>
        <v>2.5454545454545454</v>
      </c>
      <c r="P10" s="16" t="str">
        <f t="shared" si="3"/>
        <v>11 Responses</v>
      </c>
    </row>
    <row r="14" spans="1:16" ht="18.75" x14ac:dyDescent="0.3">
      <c r="A14" s="18" t="s">
        <v>317</v>
      </c>
    </row>
    <row r="15" spans="1:16" x14ac:dyDescent="0.25">
      <c r="A15" s="15" t="s">
        <v>178</v>
      </c>
      <c r="B15" s="15" t="s">
        <v>86</v>
      </c>
      <c r="C15" s="15">
        <v>-3</v>
      </c>
      <c r="D15" s="15">
        <v>-2</v>
      </c>
      <c r="E15" s="15">
        <v>-1</v>
      </c>
      <c r="F15" s="15">
        <v>0</v>
      </c>
      <c r="G15" s="15">
        <v>1</v>
      </c>
      <c r="H15" s="15">
        <v>2</v>
      </c>
      <c r="I15" s="15">
        <v>3</v>
      </c>
      <c r="J15" s="15">
        <v>0</v>
      </c>
      <c r="K15" s="15" t="s">
        <v>179</v>
      </c>
      <c r="L15" s="15" t="s">
        <v>258</v>
      </c>
      <c r="M15" s="15" t="s">
        <v>259</v>
      </c>
      <c r="N15" s="15" t="s">
        <v>180</v>
      </c>
      <c r="O15" s="142" t="s">
        <v>182</v>
      </c>
      <c r="P15" s="15" t="s">
        <v>183</v>
      </c>
    </row>
    <row r="16" spans="1:16" x14ac:dyDescent="0.25">
      <c r="A16" s="16">
        <v>1</v>
      </c>
      <c r="B16" s="14" t="s">
        <v>318</v>
      </c>
      <c r="I16" s="16">
        <v>11</v>
      </c>
      <c r="K16" s="16">
        <v>1.5</v>
      </c>
      <c r="M16" s="16">
        <f t="shared" ref="M16:M25" si="4">SUM(C16:J16)</f>
        <v>11</v>
      </c>
      <c r="N16" s="16">
        <f t="shared" ref="N16:N25" si="5">I16*$I$2+H16*$H$2+G16*$G$2</f>
        <v>33</v>
      </c>
      <c r="O16" s="17">
        <f t="shared" ref="O16:O25" si="6">N16/M16</f>
        <v>3</v>
      </c>
      <c r="P16" s="16" t="str">
        <f t="shared" ref="P16:P25" si="7">_xlfn.CONCAT(M16, " Responses")</f>
        <v>11 Responses</v>
      </c>
    </row>
    <row r="17" spans="1:16" ht="30" x14ac:dyDescent="0.25">
      <c r="A17" s="16">
        <v>2</v>
      </c>
      <c r="B17" s="14" t="s">
        <v>319</v>
      </c>
      <c r="G17" s="16">
        <v>1</v>
      </c>
      <c r="H17" s="16">
        <v>3</v>
      </c>
      <c r="I17" s="16">
        <v>6</v>
      </c>
      <c r="K17" s="16">
        <v>1.5</v>
      </c>
      <c r="M17" s="16">
        <f t="shared" si="4"/>
        <v>10</v>
      </c>
      <c r="N17" s="16">
        <f t="shared" si="5"/>
        <v>25</v>
      </c>
      <c r="O17" s="17">
        <f t="shared" si="6"/>
        <v>2.5</v>
      </c>
      <c r="P17" s="16" t="str">
        <f t="shared" si="7"/>
        <v>10 Responses</v>
      </c>
    </row>
    <row r="18" spans="1:16" ht="30" x14ac:dyDescent="0.25">
      <c r="A18" s="16">
        <v>3</v>
      </c>
      <c r="B18" s="14" t="s">
        <v>320</v>
      </c>
      <c r="G18" s="16">
        <v>3</v>
      </c>
      <c r="I18" s="16">
        <v>7</v>
      </c>
      <c r="K18" s="16">
        <v>1.5</v>
      </c>
      <c r="M18" s="16">
        <f t="shared" si="4"/>
        <v>10</v>
      </c>
      <c r="N18" s="16">
        <f t="shared" si="5"/>
        <v>24</v>
      </c>
      <c r="O18" s="17">
        <f t="shared" si="6"/>
        <v>2.4</v>
      </c>
      <c r="P18" s="16" t="str">
        <f t="shared" si="7"/>
        <v>10 Responses</v>
      </c>
    </row>
    <row r="19" spans="1:16" ht="30" x14ac:dyDescent="0.25">
      <c r="A19" s="16">
        <v>4</v>
      </c>
      <c r="B19" s="14" t="s">
        <v>321</v>
      </c>
      <c r="I19" s="16">
        <v>11</v>
      </c>
      <c r="K19" s="16">
        <v>1.5</v>
      </c>
      <c r="M19" s="16">
        <f t="shared" si="4"/>
        <v>11</v>
      </c>
      <c r="N19" s="16">
        <f t="shared" si="5"/>
        <v>33</v>
      </c>
      <c r="O19" s="17">
        <f t="shared" si="6"/>
        <v>3</v>
      </c>
      <c r="P19" s="16" t="str">
        <f t="shared" si="7"/>
        <v>11 Responses</v>
      </c>
    </row>
    <row r="20" spans="1:16" ht="30" x14ac:dyDescent="0.25">
      <c r="A20" s="16">
        <v>5</v>
      </c>
      <c r="B20" s="14" t="s">
        <v>322</v>
      </c>
      <c r="F20" s="16">
        <v>3</v>
      </c>
      <c r="G20" s="16">
        <v>1</v>
      </c>
      <c r="H20" s="16">
        <v>2</v>
      </c>
      <c r="I20" s="16">
        <v>5</v>
      </c>
      <c r="K20" s="16">
        <v>1.5</v>
      </c>
      <c r="M20" s="16">
        <f t="shared" si="4"/>
        <v>11</v>
      </c>
      <c r="N20" s="16">
        <f t="shared" si="5"/>
        <v>20</v>
      </c>
      <c r="O20" s="17">
        <f t="shared" si="6"/>
        <v>1.8181818181818181</v>
      </c>
      <c r="P20" s="16" t="str">
        <f t="shared" si="7"/>
        <v>11 Responses</v>
      </c>
    </row>
    <row r="21" spans="1:16" ht="30" x14ac:dyDescent="0.25">
      <c r="A21" s="16">
        <v>6</v>
      </c>
      <c r="B21" s="14" t="s">
        <v>323</v>
      </c>
      <c r="F21" s="16">
        <v>1</v>
      </c>
      <c r="G21" s="16">
        <v>2</v>
      </c>
      <c r="H21" s="16">
        <v>2</v>
      </c>
      <c r="I21" s="16">
        <v>6</v>
      </c>
      <c r="K21" s="16">
        <v>1.5</v>
      </c>
      <c r="M21" s="16">
        <f t="shared" si="4"/>
        <v>11</v>
      </c>
      <c r="N21" s="16">
        <f t="shared" si="5"/>
        <v>24</v>
      </c>
      <c r="O21" s="17">
        <f t="shared" si="6"/>
        <v>2.1818181818181817</v>
      </c>
      <c r="P21" s="16" t="str">
        <f t="shared" si="7"/>
        <v>11 Responses</v>
      </c>
    </row>
    <row r="22" spans="1:16" ht="30" x14ac:dyDescent="0.25">
      <c r="A22" s="16">
        <v>7</v>
      </c>
      <c r="B22" s="14" t="s">
        <v>324</v>
      </c>
      <c r="I22" s="16">
        <v>8</v>
      </c>
      <c r="K22" s="16">
        <v>1.5</v>
      </c>
      <c r="M22" s="16">
        <f t="shared" si="4"/>
        <v>8</v>
      </c>
      <c r="N22" s="16">
        <f t="shared" si="5"/>
        <v>24</v>
      </c>
      <c r="O22" s="17">
        <f t="shared" si="6"/>
        <v>3</v>
      </c>
      <c r="P22" s="16" t="str">
        <f t="shared" si="7"/>
        <v>8 Responses</v>
      </c>
    </row>
    <row r="23" spans="1:16" ht="30" x14ac:dyDescent="0.25">
      <c r="A23" s="16">
        <v>8</v>
      </c>
      <c r="B23" s="14" t="s">
        <v>325</v>
      </c>
      <c r="F23" s="16">
        <v>3</v>
      </c>
      <c r="G23" s="16">
        <v>4</v>
      </c>
      <c r="K23" s="16">
        <v>1.5</v>
      </c>
      <c r="M23" s="16">
        <f t="shared" si="4"/>
        <v>7</v>
      </c>
      <c r="N23" s="16">
        <f t="shared" si="5"/>
        <v>4</v>
      </c>
      <c r="O23" s="17">
        <f t="shared" si="6"/>
        <v>0.5714285714285714</v>
      </c>
      <c r="P23" s="16" t="str">
        <f t="shared" si="7"/>
        <v>7 Responses</v>
      </c>
    </row>
    <row r="24" spans="1:16" ht="30" x14ac:dyDescent="0.25">
      <c r="A24" s="16">
        <v>9</v>
      </c>
      <c r="B24" s="14" t="s">
        <v>326</v>
      </c>
      <c r="H24" s="16">
        <v>1</v>
      </c>
      <c r="I24" s="16">
        <v>10</v>
      </c>
      <c r="K24" s="16">
        <v>1.5</v>
      </c>
      <c r="M24" s="16">
        <f t="shared" si="4"/>
        <v>11</v>
      </c>
      <c r="N24" s="16">
        <f t="shared" si="5"/>
        <v>32</v>
      </c>
      <c r="O24" s="17">
        <f t="shared" si="6"/>
        <v>2.9090909090909092</v>
      </c>
      <c r="P24" s="16" t="str">
        <f t="shared" si="7"/>
        <v>11 Responses</v>
      </c>
    </row>
    <row r="25" spans="1:16" ht="30" x14ac:dyDescent="0.25">
      <c r="A25" s="16">
        <v>10</v>
      </c>
      <c r="B25" s="14" t="s">
        <v>327</v>
      </c>
      <c r="F25" s="16">
        <v>1</v>
      </c>
      <c r="G25" s="16">
        <v>1</v>
      </c>
      <c r="I25" s="16">
        <v>5</v>
      </c>
      <c r="K25" s="16">
        <v>1.5</v>
      </c>
      <c r="M25" s="16">
        <f t="shared" si="4"/>
        <v>7</v>
      </c>
      <c r="N25" s="16">
        <f t="shared" si="5"/>
        <v>16</v>
      </c>
      <c r="O25" s="17">
        <f t="shared" si="6"/>
        <v>2.2857142857142856</v>
      </c>
      <c r="P25" s="16" t="str">
        <f t="shared" si="7"/>
        <v>7 Responses</v>
      </c>
    </row>
  </sheetData>
  <sheetProtection algorithmName="SHA-512" hashValue="3rFtD04DaIw5xBV+fiQzVKv9/O+UDysnX9Mm4qsF5iqoVIl8nBX1VX3wvXD2MFYP3F/C3FlUV6gjnNsYAat+Uw==" saltValue="RRRaxu/uIMReOR8F/XiRcQ==" spinCount="100000" sheet="1" objects="1" scenarios="1"/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B14E-4A65-4D99-B6FA-F479C1829CED}">
  <sheetPr>
    <tabColor rgb="FFEEDDFF"/>
  </sheetPr>
  <dimension ref="A1:AR25"/>
  <sheetViews>
    <sheetView topLeftCell="A25" zoomScaleNormal="100" workbookViewId="0">
      <selection activeCell="F17" sqref="F17"/>
    </sheetView>
  </sheetViews>
  <sheetFormatPr defaultRowHeight="15" x14ac:dyDescent="0.25"/>
  <cols>
    <col min="1" max="1" width="28" style="16" customWidth="1"/>
    <col min="2" max="2" width="9.42578125" style="16" customWidth="1"/>
    <col min="3" max="10" width="40.7109375" style="16" customWidth="1"/>
    <col min="11" max="11" width="9.42578125" style="16" customWidth="1"/>
    <col min="12" max="12" width="25.140625" style="16" customWidth="1"/>
    <col min="13" max="13" width="15" style="16" customWidth="1"/>
    <col min="14" max="23" width="40.7109375" style="16" customWidth="1"/>
    <col min="24" max="25" width="9.140625" style="16"/>
    <col min="26" max="33" width="40.7109375" style="16" customWidth="1"/>
    <col min="34" max="34" width="9.140625" style="16"/>
    <col min="35" max="44" width="40.7109375" style="16" customWidth="1"/>
    <col min="45" max="16384" width="9.140625" style="16"/>
  </cols>
  <sheetData>
    <row r="1" spans="1:44" ht="21" x14ac:dyDescent="0.35">
      <c r="A1" s="143" t="s">
        <v>200</v>
      </c>
      <c r="B1" s="144"/>
      <c r="C1" s="145" t="s">
        <v>281</v>
      </c>
      <c r="D1" s="144"/>
      <c r="E1" s="144"/>
      <c r="F1" s="144"/>
      <c r="G1" s="144"/>
      <c r="H1" s="144"/>
      <c r="I1" s="144"/>
      <c r="J1" s="146"/>
      <c r="K1" s="15"/>
      <c r="L1" s="147" t="s">
        <v>282</v>
      </c>
      <c r="M1" s="144"/>
      <c r="N1" s="144"/>
      <c r="O1" s="144"/>
      <c r="P1" s="144"/>
      <c r="Q1" s="144"/>
      <c r="R1" s="144"/>
      <c r="S1" s="144"/>
      <c r="T1" s="144"/>
      <c r="U1" s="44"/>
      <c r="V1" s="44"/>
      <c r="W1" s="148"/>
    </row>
    <row r="2" spans="1:44" x14ac:dyDescent="0.25">
      <c r="A2" s="149" t="s">
        <v>84</v>
      </c>
      <c r="B2" s="150"/>
      <c r="C2" s="150">
        <v>1</v>
      </c>
      <c r="D2" s="150">
        <v>2</v>
      </c>
      <c r="E2" s="150">
        <v>3</v>
      </c>
      <c r="F2" s="150">
        <v>4</v>
      </c>
      <c r="G2" s="150">
        <v>5</v>
      </c>
      <c r="H2" s="150">
        <v>6</v>
      </c>
      <c r="I2" s="150">
        <v>7</v>
      </c>
      <c r="J2" s="151">
        <v>8</v>
      </c>
      <c r="K2" s="15"/>
      <c r="L2" s="149" t="s">
        <v>84</v>
      </c>
      <c r="M2" s="150"/>
      <c r="N2" s="150">
        <v>1</v>
      </c>
      <c r="O2" s="150">
        <v>2</v>
      </c>
      <c r="P2" s="150">
        <v>3</v>
      </c>
      <c r="Q2" s="150">
        <v>4</v>
      </c>
      <c r="R2" s="150">
        <v>5</v>
      </c>
      <c r="S2" s="150">
        <v>6</v>
      </c>
      <c r="T2" s="150">
        <v>7</v>
      </c>
      <c r="U2" s="150">
        <v>8</v>
      </c>
      <c r="V2" s="150">
        <v>9</v>
      </c>
      <c r="W2" s="151">
        <v>10</v>
      </c>
    </row>
    <row r="3" spans="1:44" ht="90" x14ac:dyDescent="0.25">
      <c r="A3" s="149" t="s">
        <v>114</v>
      </c>
      <c r="B3" s="152" t="s">
        <v>115</v>
      </c>
      <c r="C3" s="132" t="s">
        <v>309</v>
      </c>
      <c r="D3" s="132" t="s">
        <v>310</v>
      </c>
      <c r="E3" s="132" t="s">
        <v>311</v>
      </c>
      <c r="F3" s="132" t="s">
        <v>312</v>
      </c>
      <c r="G3" s="132" t="s">
        <v>313</v>
      </c>
      <c r="H3" s="132" t="s">
        <v>314</v>
      </c>
      <c r="I3" s="132" t="s">
        <v>328</v>
      </c>
      <c r="J3" s="153" t="s">
        <v>316</v>
      </c>
      <c r="K3" s="15"/>
      <c r="L3" s="149" t="s">
        <v>114</v>
      </c>
      <c r="M3" s="152" t="s">
        <v>115</v>
      </c>
      <c r="N3" s="150" t="s">
        <v>318</v>
      </c>
      <c r="O3" s="132" t="s">
        <v>319</v>
      </c>
      <c r="P3" s="132" t="s">
        <v>320</v>
      </c>
      <c r="Q3" s="132" t="s">
        <v>321</v>
      </c>
      <c r="R3" s="132" t="s">
        <v>322</v>
      </c>
      <c r="S3" s="132" t="s">
        <v>323</v>
      </c>
      <c r="T3" s="132" t="s">
        <v>329</v>
      </c>
      <c r="U3" s="132" t="s">
        <v>325</v>
      </c>
      <c r="V3" s="132" t="s">
        <v>326</v>
      </c>
      <c r="W3" s="153" t="s">
        <v>330</v>
      </c>
    </row>
    <row r="4" spans="1:44" x14ac:dyDescent="0.25">
      <c r="A4" s="154" t="s">
        <v>284</v>
      </c>
      <c r="B4" s="46">
        <v>-3</v>
      </c>
      <c r="C4" s="46"/>
      <c r="D4" s="46"/>
      <c r="E4" s="46"/>
      <c r="F4" s="46"/>
      <c r="G4" s="46"/>
      <c r="H4" s="46"/>
      <c r="I4" s="46"/>
      <c r="J4" s="155"/>
      <c r="K4" s="15"/>
      <c r="L4" s="154" t="s">
        <v>284</v>
      </c>
      <c r="M4" s="46">
        <v>-3</v>
      </c>
      <c r="N4" s="46"/>
      <c r="O4" s="46"/>
      <c r="P4" s="46"/>
      <c r="Q4" s="46"/>
      <c r="R4" s="46"/>
      <c r="S4" s="46"/>
      <c r="T4" s="46"/>
      <c r="U4" s="46"/>
      <c r="V4" s="46"/>
      <c r="W4" s="155"/>
    </row>
    <row r="5" spans="1:44" x14ac:dyDescent="0.25">
      <c r="A5" s="154" t="s">
        <v>285</v>
      </c>
      <c r="B5" s="46">
        <v>-2</v>
      </c>
      <c r="C5" s="46"/>
      <c r="D5" s="46"/>
      <c r="E5" s="46"/>
      <c r="F5" s="46"/>
      <c r="G5" s="46"/>
      <c r="H5" s="46"/>
      <c r="I5" s="46"/>
      <c r="J5" s="155"/>
      <c r="K5" s="15"/>
      <c r="L5" s="154" t="s">
        <v>285</v>
      </c>
      <c r="M5" s="46">
        <v>-2</v>
      </c>
      <c r="N5" s="46"/>
      <c r="O5" s="46"/>
      <c r="P5" s="46"/>
      <c r="Q5" s="46"/>
      <c r="R5" s="46"/>
      <c r="S5" s="46"/>
      <c r="T5" s="46"/>
      <c r="U5" s="46"/>
      <c r="V5" s="46"/>
      <c r="W5" s="155"/>
    </row>
    <row r="6" spans="1:44" x14ac:dyDescent="0.25">
      <c r="A6" s="154" t="s">
        <v>286</v>
      </c>
      <c r="B6" s="46">
        <v>-1</v>
      </c>
      <c r="C6" s="46"/>
      <c r="D6" s="46"/>
      <c r="E6" s="46"/>
      <c r="F6" s="46"/>
      <c r="G6" s="46"/>
      <c r="H6" s="46"/>
      <c r="I6" s="46"/>
      <c r="J6" s="155"/>
      <c r="K6" s="15"/>
      <c r="L6" s="154" t="s">
        <v>286</v>
      </c>
      <c r="M6" s="46">
        <v>-1</v>
      </c>
      <c r="N6" s="46"/>
      <c r="O6" s="46"/>
      <c r="P6" s="46"/>
      <c r="Q6" s="46"/>
      <c r="R6" s="46"/>
      <c r="S6" s="46"/>
      <c r="T6" s="46"/>
      <c r="U6" s="46"/>
      <c r="V6" s="46"/>
      <c r="W6" s="155"/>
    </row>
    <row r="7" spans="1:44" x14ac:dyDescent="0.25">
      <c r="A7" s="154" t="s">
        <v>287</v>
      </c>
      <c r="B7" s="46">
        <v>0</v>
      </c>
      <c r="C7" s="46"/>
      <c r="D7" s="46"/>
      <c r="E7" s="46"/>
      <c r="F7" s="46"/>
      <c r="G7" s="46"/>
      <c r="H7" s="46"/>
      <c r="I7" s="46"/>
      <c r="J7" s="155"/>
      <c r="K7" s="15"/>
      <c r="L7" s="154" t="s">
        <v>287</v>
      </c>
      <c r="M7" s="46">
        <v>0</v>
      </c>
      <c r="N7" s="46"/>
      <c r="O7" s="46"/>
      <c r="P7" s="46"/>
      <c r="Q7" s="46"/>
      <c r="R7" s="46">
        <v>3</v>
      </c>
      <c r="S7" s="46">
        <v>1</v>
      </c>
      <c r="T7" s="46"/>
      <c r="U7" s="46">
        <v>3</v>
      </c>
      <c r="V7" s="46"/>
      <c r="W7" s="155">
        <v>1</v>
      </c>
    </row>
    <row r="8" spans="1:44" x14ac:dyDescent="0.25">
      <c r="A8" s="154" t="s">
        <v>288</v>
      </c>
      <c r="B8" s="46">
        <v>1</v>
      </c>
      <c r="C8" s="46"/>
      <c r="D8" s="46"/>
      <c r="E8" s="46">
        <v>1</v>
      </c>
      <c r="F8" s="46"/>
      <c r="G8" s="46"/>
      <c r="H8" s="46"/>
      <c r="I8" s="46"/>
      <c r="J8" s="155">
        <v>1</v>
      </c>
      <c r="K8" s="15"/>
      <c r="L8" s="154" t="s">
        <v>288</v>
      </c>
      <c r="M8" s="46">
        <v>1</v>
      </c>
      <c r="N8" s="46"/>
      <c r="O8" s="46">
        <v>1</v>
      </c>
      <c r="P8" s="46">
        <v>3</v>
      </c>
      <c r="Q8" s="46"/>
      <c r="R8" s="90">
        <v>1</v>
      </c>
      <c r="S8" s="90">
        <v>2</v>
      </c>
      <c r="T8" s="46"/>
      <c r="U8" s="90">
        <v>4</v>
      </c>
      <c r="V8" s="46"/>
      <c r="W8" s="155">
        <v>1</v>
      </c>
    </row>
    <row r="9" spans="1:44" x14ac:dyDescent="0.25">
      <c r="A9" s="154" t="s">
        <v>289</v>
      </c>
      <c r="B9" s="46">
        <v>2</v>
      </c>
      <c r="C9" s="46">
        <v>1</v>
      </c>
      <c r="D9" s="46"/>
      <c r="E9" s="46"/>
      <c r="F9" s="46">
        <v>2</v>
      </c>
      <c r="G9" s="46"/>
      <c r="H9" s="46"/>
      <c r="I9" s="46"/>
      <c r="J9" s="155">
        <v>3</v>
      </c>
      <c r="K9" s="15"/>
      <c r="L9" s="154" t="s">
        <v>289</v>
      </c>
      <c r="M9" s="46">
        <v>2</v>
      </c>
      <c r="N9" s="46"/>
      <c r="O9" s="46">
        <v>3</v>
      </c>
      <c r="P9" s="46"/>
      <c r="Q9" s="46"/>
      <c r="R9" s="46">
        <v>2</v>
      </c>
      <c r="S9" s="46">
        <v>2</v>
      </c>
      <c r="T9" s="46"/>
      <c r="U9" s="46"/>
      <c r="V9" s="46">
        <v>1</v>
      </c>
      <c r="W9" s="155"/>
    </row>
    <row r="10" spans="1:44" x14ac:dyDescent="0.25">
      <c r="A10" s="156" t="s">
        <v>290</v>
      </c>
      <c r="B10" s="157">
        <v>3</v>
      </c>
      <c r="C10" s="157">
        <v>10</v>
      </c>
      <c r="D10" s="157">
        <v>11</v>
      </c>
      <c r="E10" s="157">
        <v>10</v>
      </c>
      <c r="F10" s="157">
        <v>9</v>
      </c>
      <c r="G10" s="157">
        <v>11</v>
      </c>
      <c r="H10" s="157">
        <v>11</v>
      </c>
      <c r="I10" s="157">
        <v>11</v>
      </c>
      <c r="J10" s="158">
        <v>7</v>
      </c>
      <c r="K10" s="15"/>
      <c r="L10" s="156" t="s">
        <v>290</v>
      </c>
      <c r="M10" s="157">
        <v>3</v>
      </c>
      <c r="N10" s="157">
        <v>11</v>
      </c>
      <c r="O10" s="157">
        <v>6</v>
      </c>
      <c r="P10" s="157">
        <v>7</v>
      </c>
      <c r="Q10" s="157">
        <v>11</v>
      </c>
      <c r="R10" s="157">
        <v>5</v>
      </c>
      <c r="S10" s="157">
        <v>6</v>
      </c>
      <c r="T10" s="157">
        <v>8</v>
      </c>
      <c r="U10" s="157"/>
      <c r="V10" s="157">
        <v>10</v>
      </c>
      <c r="W10" s="158">
        <v>5</v>
      </c>
    </row>
    <row r="15" spans="1:44" ht="21" x14ac:dyDescent="0.35">
      <c r="A15" s="143" t="s">
        <v>291</v>
      </c>
      <c r="B15" s="144"/>
      <c r="C15" s="145" t="s">
        <v>281</v>
      </c>
      <c r="D15" s="144"/>
      <c r="E15" s="144"/>
      <c r="F15" s="144"/>
      <c r="G15" s="144"/>
      <c r="H15" s="144"/>
      <c r="I15" s="144"/>
      <c r="J15" s="146"/>
      <c r="K15" s="15"/>
      <c r="L15" s="147" t="s">
        <v>282</v>
      </c>
      <c r="M15" s="144"/>
      <c r="N15" s="144"/>
      <c r="O15" s="144"/>
      <c r="P15" s="144"/>
      <c r="Q15" s="144"/>
      <c r="R15" s="144"/>
      <c r="S15" s="144"/>
      <c r="T15" s="144"/>
      <c r="U15" s="44"/>
      <c r="V15" s="44"/>
      <c r="W15" s="148"/>
      <c r="Z15" s="143" t="s">
        <v>331</v>
      </c>
      <c r="AA15" s="44"/>
      <c r="AB15" s="44"/>
      <c r="AC15" s="44"/>
      <c r="AD15" s="44"/>
      <c r="AE15" s="44"/>
      <c r="AF15" s="44"/>
      <c r="AG15" s="148"/>
      <c r="AI15" s="159"/>
      <c r="AJ15" s="144"/>
      <c r="AK15" s="144"/>
      <c r="AL15" s="144"/>
      <c r="AM15" s="144"/>
      <c r="AN15" s="144"/>
      <c r="AO15" s="144"/>
      <c r="AP15" s="44"/>
      <c r="AQ15" s="44"/>
      <c r="AR15" s="148"/>
    </row>
    <row r="16" spans="1:44" x14ac:dyDescent="0.25">
      <c r="A16" s="149" t="s">
        <v>84</v>
      </c>
      <c r="B16" s="150"/>
      <c r="C16" s="150">
        <v>1</v>
      </c>
      <c r="D16" s="150">
        <v>2</v>
      </c>
      <c r="E16" s="150">
        <v>3</v>
      </c>
      <c r="F16" s="150">
        <v>4</v>
      </c>
      <c r="G16" s="150">
        <v>5</v>
      </c>
      <c r="H16" s="150">
        <v>6</v>
      </c>
      <c r="I16" s="150">
        <v>7</v>
      </c>
      <c r="J16" s="151">
        <v>8</v>
      </c>
      <c r="K16" s="15"/>
      <c r="L16" s="149" t="s">
        <v>84</v>
      </c>
      <c r="M16" s="150"/>
      <c r="N16" s="150">
        <v>1</v>
      </c>
      <c r="O16" s="150">
        <v>2</v>
      </c>
      <c r="P16" s="150">
        <v>3</v>
      </c>
      <c r="Q16" s="150">
        <v>4</v>
      </c>
      <c r="R16" s="150">
        <v>5</v>
      </c>
      <c r="S16" s="150">
        <v>6</v>
      </c>
      <c r="T16" s="150">
        <v>7</v>
      </c>
      <c r="U16" s="150">
        <v>8</v>
      </c>
      <c r="V16" s="150">
        <v>9</v>
      </c>
      <c r="W16" s="151">
        <v>10</v>
      </c>
      <c r="Z16" s="149">
        <v>1</v>
      </c>
      <c r="AA16" s="150">
        <v>2</v>
      </c>
      <c r="AB16" s="150">
        <v>3</v>
      </c>
      <c r="AC16" s="150">
        <v>4</v>
      </c>
      <c r="AD16" s="150">
        <v>5</v>
      </c>
      <c r="AE16" s="150">
        <v>6</v>
      </c>
      <c r="AF16" s="150">
        <v>7</v>
      </c>
      <c r="AG16" s="151">
        <v>8</v>
      </c>
      <c r="AI16" s="149">
        <v>1</v>
      </c>
      <c r="AJ16" s="150">
        <v>2</v>
      </c>
      <c r="AK16" s="150">
        <v>3</v>
      </c>
      <c r="AL16" s="150">
        <v>4</v>
      </c>
      <c r="AM16" s="150">
        <v>5</v>
      </c>
      <c r="AN16" s="150">
        <v>6</v>
      </c>
      <c r="AO16" s="150">
        <v>7</v>
      </c>
      <c r="AP16" s="150">
        <v>8</v>
      </c>
      <c r="AQ16" s="150">
        <v>9</v>
      </c>
      <c r="AR16" s="151">
        <v>10</v>
      </c>
    </row>
    <row r="17" spans="1:44" ht="90" x14ac:dyDescent="0.25">
      <c r="A17" s="149" t="s">
        <v>114</v>
      </c>
      <c r="B17" s="152" t="s">
        <v>294</v>
      </c>
      <c r="C17" s="132" t="s">
        <v>309</v>
      </c>
      <c r="D17" s="132" t="s">
        <v>310</v>
      </c>
      <c r="E17" s="132" t="s">
        <v>311</v>
      </c>
      <c r="F17" s="132" t="s">
        <v>312</v>
      </c>
      <c r="G17" s="132" t="s">
        <v>313</v>
      </c>
      <c r="H17" s="132" t="s">
        <v>314</v>
      </c>
      <c r="I17" s="132" t="s">
        <v>328</v>
      </c>
      <c r="J17" s="153" t="s">
        <v>316</v>
      </c>
      <c r="K17" s="15"/>
      <c r="L17" s="149" t="s">
        <v>114</v>
      </c>
      <c r="M17" s="152" t="s">
        <v>294</v>
      </c>
      <c r="N17" s="150" t="s">
        <v>318</v>
      </c>
      <c r="O17" s="132" t="s">
        <v>319</v>
      </c>
      <c r="P17" s="132" t="s">
        <v>320</v>
      </c>
      <c r="Q17" s="132" t="s">
        <v>321</v>
      </c>
      <c r="R17" s="132" t="s">
        <v>322</v>
      </c>
      <c r="S17" s="132" t="s">
        <v>323</v>
      </c>
      <c r="T17" s="132" t="s">
        <v>329</v>
      </c>
      <c r="U17" s="132" t="s">
        <v>325</v>
      </c>
      <c r="V17" s="132" t="s">
        <v>326</v>
      </c>
      <c r="W17" s="153" t="s">
        <v>330</v>
      </c>
      <c r="Z17" s="160" t="s">
        <v>332</v>
      </c>
      <c r="AA17" s="132" t="s">
        <v>333</v>
      </c>
      <c r="AB17" s="132" t="s">
        <v>334</v>
      </c>
      <c r="AC17" s="132" t="s">
        <v>335</v>
      </c>
      <c r="AD17" s="132" t="s">
        <v>336</v>
      </c>
      <c r="AE17" s="132" t="s">
        <v>337</v>
      </c>
      <c r="AF17" s="132" t="s">
        <v>338</v>
      </c>
      <c r="AG17" s="153" t="s">
        <v>339</v>
      </c>
      <c r="AI17" s="149" t="s">
        <v>340</v>
      </c>
      <c r="AJ17" s="132" t="s">
        <v>341</v>
      </c>
      <c r="AK17" s="132" t="s">
        <v>342</v>
      </c>
      <c r="AL17" s="132" t="s">
        <v>343</v>
      </c>
      <c r="AM17" s="132" t="s">
        <v>344</v>
      </c>
      <c r="AN17" s="132" t="s">
        <v>345</v>
      </c>
      <c r="AO17" s="132" t="s">
        <v>346</v>
      </c>
      <c r="AP17" s="132" t="s">
        <v>347</v>
      </c>
      <c r="AQ17" s="132" t="s">
        <v>348</v>
      </c>
      <c r="AR17" s="153" t="s">
        <v>349</v>
      </c>
    </row>
    <row r="18" spans="1:44" x14ac:dyDescent="0.25">
      <c r="A18" s="154" t="s">
        <v>284</v>
      </c>
      <c r="B18" s="46">
        <v>-4</v>
      </c>
      <c r="C18" s="46"/>
      <c r="D18" s="46"/>
      <c r="E18" s="46"/>
      <c r="F18" s="46"/>
      <c r="G18" s="46"/>
      <c r="H18" s="46"/>
      <c r="I18" s="46"/>
      <c r="J18" s="155"/>
      <c r="K18" s="15"/>
      <c r="L18" s="154" t="s">
        <v>284</v>
      </c>
      <c r="M18" s="46">
        <v>-4</v>
      </c>
      <c r="N18" s="46"/>
      <c r="O18" s="46"/>
      <c r="P18" s="46"/>
      <c r="Q18" s="46"/>
      <c r="R18" s="46"/>
      <c r="S18" s="46"/>
      <c r="T18" s="46"/>
      <c r="U18" s="46"/>
      <c r="V18" s="46"/>
      <c r="W18" s="155"/>
      <c r="Z18" s="154"/>
      <c r="AA18" s="46"/>
      <c r="AB18" s="46"/>
      <c r="AC18" s="46"/>
      <c r="AD18" s="46"/>
      <c r="AE18" s="46"/>
      <c r="AF18" s="46"/>
      <c r="AG18" s="155"/>
      <c r="AI18" s="154"/>
      <c r="AJ18" s="46"/>
      <c r="AK18" s="46"/>
      <c r="AL18" s="46"/>
      <c r="AM18" s="46"/>
      <c r="AN18" s="46"/>
      <c r="AO18" s="46"/>
      <c r="AP18" s="46"/>
      <c r="AQ18" s="46"/>
      <c r="AR18" s="155"/>
    </row>
    <row r="19" spans="1:44" x14ac:dyDescent="0.25">
      <c r="A19" s="154" t="s">
        <v>285</v>
      </c>
      <c r="B19" s="46">
        <v>-3</v>
      </c>
      <c r="C19" s="46"/>
      <c r="D19" s="46"/>
      <c r="E19" s="46"/>
      <c r="F19" s="46"/>
      <c r="G19" s="46"/>
      <c r="H19" s="46"/>
      <c r="I19" s="46"/>
      <c r="J19" s="155"/>
      <c r="K19" s="15"/>
      <c r="L19" s="154" t="s">
        <v>285</v>
      </c>
      <c r="M19" s="46">
        <v>-3</v>
      </c>
      <c r="N19" s="46"/>
      <c r="O19" s="46"/>
      <c r="P19" s="46"/>
      <c r="Q19" s="46"/>
      <c r="R19" s="46"/>
      <c r="S19" s="46"/>
      <c r="T19" s="46"/>
      <c r="U19" s="46"/>
      <c r="V19" s="46"/>
      <c r="W19" s="155"/>
      <c r="Z19" s="154"/>
      <c r="AA19" s="46"/>
      <c r="AB19" s="46"/>
      <c r="AC19" s="46"/>
      <c r="AD19" s="46"/>
      <c r="AE19" s="46"/>
      <c r="AF19" s="46"/>
      <c r="AG19" s="155"/>
      <c r="AI19" s="154"/>
      <c r="AJ19" s="46"/>
      <c r="AK19" s="46"/>
      <c r="AL19" s="46"/>
      <c r="AM19" s="46"/>
      <c r="AN19" s="46"/>
      <c r="AO19" s="46"/>
      <c r="AP19" s="46"/>
      <c r="AQ19" s="46"/>
      <c r="AR19" s="155"/>
    </row>
    <row r="20" spans="1:44" x14ac:dyDescent="0.25">
      <c r="A20" s="154" t="s">
        <v>286</v>
      </c>
      <c r="B20" s="46">
        <v>-2</v>
      </c>
      <c r="C20" s="46"/>
      <c r="D20" s="46"/>
      <c r="E20" s="46"/>
      <c r="F20" s="46"/>
      <c r="G20" s="46"/>
      <c r="H20" s="46"/>
      <c r="I20" s="46"/>
      <c r="J20" s="155"/>
      <c r="K20" s="15"/>
      <c r="L20" s="154" t="s">
        <v>286</v>
      </c>
      <c r="M20" s="46">
        <v>-2</v>
      </c>
      <c r="N20" s="46"/>
      <c r="O20" s="46"/>
      <c r="P20" s="46"/>
      <c r="Q20" s="46"/>
      <c r="R20" s="46"/>
      <c r="S20" s="46"/>
      <c r="T20" s="46"/>
      <c r="U20" s="46"/>
      <c r="V20" s="46"/>
      <c r="W20" s="155"/>
      <c r="Z20" s="154"/>
      <c r="AA20" s="46"/>
      <c r="AB20" s="46"/>
      <c r="AC20" s="46"/>
      <c r="AD20" s="46"/>
      <c r="AE20" s="46"/>
      <c r="AF20" s="46"/>
      <c r="AG20" s="155"/>
      <c r="AI20" s="154"/>
      <c r="AJ20" s="46"/>
      <c r="AK20" s="46"/>
      <c r="AL20" s="46"/>
      <c r="AM20" s="46"/>
      <c r="AN20" s="46"/>
      <c r="AO20" s="46"/>
      <c r="AP20" s="46"/>
      <c r="AQ20" s="46"/>
      <c r="AR20" s="155"/>
    </row>
    <row r="21" spans="1:44" x14ac:dyDescent="0.25">
      <c r="A21" s="154" t="s">
        <v>287</v>
      </c>
      <c r="B21" s="46">
        <v>-1</v>
      </c>
      <c r="C21" s="46"/>
      <c r="D21" s="46"/>
      <c r="E21" s="46"/>
      <c r="F21" s="46"/>
      <c r="G21" s="46"/>
      <c r="H21" s="46"/>
      <c r="I21" s="46"/>
      <c r="J21" s="155"/>
      <c r="K21" s="15"/>
      <c r="L21" s="154" t="s">
        <v>287</v>
      </c>
      <c r="M21" s="46">
        <v>-1</v>
      </c>
      <c r="N21" s="46"/>
      <c r="O21" s="46"/>
      <c r="P21" s="46"/>
      <c r="Q21" s="46"/>
      <c r="R21" s="46">
        <v>-1.5</v>
      </c>
      <c r="S21" s="46">
        <v>-0.5</v>
      </c>
      <c r="T21" s="46"/>
      <c r="U21" s="46">
        <v>-1.5</v>
      </c>
      <c r="V21" s="46"/>
      <c r="W21" s="155">
        <v>-0.5</v>
      </c>
      <c r="Z21" s="154"/>
      <c r="AA21" s="46"/>
      <c r="AB21" s="46"/>
      <c r="AC21" s="46"/>
      <c r="AD21" s="46"/>
      <c r="AE21" s="46"/>
      <c r="AF21" s="46"/>
      <c r="AG21" s="155"/>
      <c r="AI21" s="154"/>
      <c r="AJ21" s="46"/>
      <c r="AK21" s="46"/>
      <c r="AL21" s="46"/>
      <c r="AM21" s="46">
        <v>3</v>
      </c>
      <c r="AN21" s="46">
        <v>1</v>
      </c>
      <c r="AO21" s="46"/>
      <c r="AP21" s="46">
        <v>3</v>
      </c>
      <c r="AQ21" s="46"/>
      <c r="AR21" s="155">
        <v>1</v>
      </c>
    </row>
    <row r="22" spans="1:44" x14ac:dyDescent="0.25">
      <c r="A22" s="154" t="s">
        <v>287</v>
      </c>
      <c r="B22" s="90">
        <v>1</v>
      </c>
      <c r="C22" s="46"/>
      <c r="D22" s="46"/>
      <c r="E22" s="46"/>
      <c r="F22" s="46"/>
      <c r="G22" s="46"/>
      <c r="H22" s="46"/>
      <c r="I22" s="46"/>
      <c r="J22" s="155"/>
      <c r="K22" s="15"/>
      <c r="L22" s="154" t="s">
        <v>287</v>
      </c>
      <c r="M22" s="90">
        <v>1</v>
      </c>
      <c r="N22" s="46"/>
      <c r="O22" s="46"/>
      <c r="P22" s="46"/>
      <c r="Q22" s="46"/>
      <c r="R22" s="46">
        <v>1.5</v>
      </c>
      <c r="S22" s="46">
        <v>0.5</v>
      </c>
      <c r="T22" s="46"/>
      <c r="U22" s="46">
        <v>1.5</v>
      </c>
      <c r="V22" s="46"/>
      <c r="W22" s="155">
        <v>0.5</v>
      </c>
      <c r="Z22" s="154"/>
      <c r="AA22" s="46"/>
      <c r="AB22" s="46"/>
      <c r="AC22" s="46"/>
      <c r="AD22" s="46"/>
      <c r="AE22" s="46"/>
      <c r="AF22" s="46"/>
      <c r="AG22" s="155"/>
      <c r="AI22" s="154"/>
      <c r="AJ22" s="46"/>
      <c r="AK22" s="46"/>
      <c r="AL22" s="46"/>
      <c r="AM22" s="46">
        <v>3</v>
      </c>
      <c r="AN22" s="46">
        <v>1</v>
      </c>
      <c r="AO22" s="46"/>
      <c r="AP22" s="46">
        <v>3</v>
      </c>
      <c r="AQ22" s="46"/>
      <c r="AR22" s="155">
        <v>1</v>
      </c>
    </row>
    <row r="23" spans="1:44" x14ac:dyDescent="0.25">
      <c r="A23" s="154" t="s">
        <v>288</v>
      </c>
      <c r="B23" s="46">
        <v>2</v>
      </c>
      <c r="C23" s="46"/>
      <c r="D23" s="46"/>
      <c r="E23" s="46">
        <v>1</v>
      </c>
      <c r="F23" s="46"/>
      <c r="G23" s="46"/>
      <c r="H23" s="46"/>
      <c r="I23" s="46"/>
      <c r="J23" s="155">
        <v>1</v>
      </c>
      <c r="K23" s="15"/>
      <c r="L23" s="154" t="s">
        <v>288</v>
      </c>
      <c r="M23" s="46">
        <v>2</v>
      </c>
      <c r="N23" s="46"/>
      <c r="O23" s="46">
        <v>1</v>
      </c>
      <c r="P23" s="46">
        <v>3</v>
      </c>
      <c r="Q23" s="46"/>
      <c r="R23" s="90">
        <v>1</v>
      </c>
      <c r="S23" s="90">
        <v>2</v>
      </c>
      <c r="T23" s="46"/>
      <c r="U23" s="90">
        <v>4</v>
      </c>
      <c r="V23" s="46"/>
      <c r="W23" s="155">
        <v>1</v>
      </c>
      <c r="Z23" s="154"/>
      <c r="AA23" s="46"/>
      <c r="AB23" s="46">
        <v>1</v>
      </c>
      <c r="AC23" s="46"/>
      <c r="AD23" s="46"/>
      <c r="AE23" s="46"/>
      <c r="AF23" s="46"/>
      <c r="AG23" s="155">
        <v>1</v>
      </c>
      <c r="AI23" s="154"/>
      <c r="AJ23" s="46">
        <v>1</v>
      </c>
      <c r="AK23" s="46">
        <v>3</v>
      </c>
      <c r="AL23" s="46"/>
      <c r="AM23" s="90">
        <v>1</v>
      </c>
      <c r="AN23" s="90">
        <v>2</v>
      </c>
      <c r="AO23" s="46"/>
      <c r="AP23" s="90">
        <v>4</v>
      </c>
      <c r="AQ23" s="46"/>
      <c r="AR23" s="155">
        <v>1</v>
      </c>
    </row>
    <row r="24" spans="1:44" x14ac:dyDescent="0.25">
      <c r="A24" s="154" t="s">
        <v>289</v>
      </c>
      <c r="B24" s="46">
        <v>3</v>
      </c>
      <c r="C24" s="46">
        <v>1</v>
      </c>
      <c r="D24" s="46"/>
      <c r="E24" s="46"/>
      <c r="F24" s="46">
        <v>2</v>
      </c>
      <c r="G24" s="46"/>
      <c r="H24" s="46"/>
      <c r="I24" s="46"/>
      <c r="J24" s="155">
        <v>3</v>
      </c>
      <c r="K24" s="15"/>
      <c r="L24" s="154" t="s">
        <v>289</v>
      </c>
      <c r="M24" s="46">
        <v>3</v>
      </c>
      <c r="N24" s="46"/>
      <c r="O24" s="46">
        <v>3</v>
      </c>
      <c r="P24" s="46"/>
      <c r="Q24" s="46"/>
      <c r="R24" s="46">
        <v>2</v>
      </c>
      <c r="S24" s="46">
        <v>2</v>
      </c>
      <c r="T24" s="46"/>
      <c r="U24" s="46"/>
      <c r="V24" s="46">
        <v>1</v>
      </c>
      <c r="W24" s="155"/>
      <c r="Z24" s="154">
        <v>1</v>
      </c>
      <c r="AA24" s="46"/>
      <c r="AB24" s="46"/>
      <c r="AC24" s="46">
        <v>2</v>
      </c>
      <c r="AD24" s="46"/>
      <c r="AE24" s="46"/>
      <c r="AF24" s="46"/>
      <c r="AG24" s="155">
        <v>3</v>
      </c>
      <c r="AI24" s="154"/>
      <c r="AJ24" s="46">
        <v>3</v>
      </c>
      <c r="AK24" s="46"/>
      <c r="AL24" s="46"/>
      <c r="AM24" s="46">
        <v>2</v>
      </c>
      <c r="AN24" s="46">
        <v>2</v>
      </c>
      <c r="AO24" s="46"/>
      <c r="AP24" s="46"/>
      <c r="AQ24" s="46">
        <v>1</v>
      </c>
      <c r="AR24" s="155"/>
    </row>
    <row r="25" spans="1:44" x14ac:dyDescent="0.25">
      <c r="A25" s="156" t="s">
        <v>290</v>
      </c>
      <c r="B25" s="157">
        <v>4</v>
      </c>
      <c r="C25" s="157">
        <v>10</v>
      </c>
      <c r="D25" s="157">
        <v>11</v>
      </c>
      <c r="E25" s="157">
        <v>10</v>
      </c>
      <c r="F25" s="157">
        <v>9</v>
      </c>
      <c r="G25" s="157">
        <v>11</v>
      </c>
      <c r="H25" s="157">
        <v>11</v>
      </c>
      <c r="I25" s="157">
        <v>11</v>
      </c>
      <c r="J25" s="158">
        <v>7</v>
      </c>
      <c r="K25" s="15"/>
      <c r="L25" s="156" t="s">
        <v>290</v>
      </c>
      <c r="M25" s="157">
        <v>4</v>
      </c>
      <c r="N25" s="157">
        <v>11</v>
      </c>
      <c r="O25" s="157">
        <v>6</v>
      </c>
      <c r="P25" s="157">
        <v>7</v>
      </c>
      <c r="Q25" s="157">
        <v>11</v>
      </c>
      <c r="R25" s="157">
        <v>5</v>
      </c>
      <c r="S25" s="157">
        <v>6</v>
      </c>
      <c r="T25" s="157">
        <v>8</v>
      </c>
      <c r="U25" s="157"/>
      <c r="V25" s="157">
        <v>10</v>
      </c>
      <c r="W25" s="158">
        <v>5</v>
      </c>
      <c r="Z25" s="156">
        <v>10</v>
      </c>
      <c r="AA25" s="157">
        <v>11</v>
      </c>
      <c r="AB25" s="157">
        <v>10</v>
      </c>
      <c r="AC25" s="157">
        <v>9</v>
      </c>
      <c r="AD25" s="157">
        <v>11</v>
      </c>
      <c r="AE25" s="157">
        <v>11</v>
      </c>
      <c r="AF25" s="157">
        <v>11</v>
      </c>
      <c r="AG25" s="158">
        <v>7</v>
      </c>
      <c r="AI25" s="156">
        <v>11</v>
      </c>
      <c r="AJ25" s="157">
        <v>6</v>
      </c>
      <c r="AK25" s="157">
        <v>7</v>
      </c>
      <c r="AL25" s="157">
        <v>11</v>
      </c>
      <c r="AM25" s="157">
        <v>5</v>
      </c>
      <c r="AN25" s="157">
        <v>6</v>
      </c>
      <c r="AO25" s="157">
        <v>8</v>
      </c>
      <c r="AP25" s="157"/>
      <c r="AQ25" s="157">
        <v>10</v>
      </c>
      <c r="AR25" s="158">
        <v>5</v>
      </c>
    </row>
  </sheetData>
  <sheetProtection algorithmName="SHA-512" hashValue="qUGNA6EtzBpCFxC/BLdaQThZ/soYVjnW2Ktwcy8dSumSCtnWAn7ReY6pkgqWLO+HyRLrBMAnLiCEdIvvm/01tw==" saltValue="N8fW/UQUqgb6bYEBdpCgZA==" spinCount="100000" sheet="1" objects="1" scenarios="1"/>
  <conditionalFormatting sqref="C3:J3">
    <cfRule type="expression" dxfId="32" priority="21">
      <formula>$K3="Biracial / Multiracial"</formula>
    </cfRule>
    <cfRule type="expression" dxfId="31" priority="22">
      <formula>$K3="Asian / Asian American"</formula>
    </cfRule>
    <cfRule type="expression" dxfId="30" priority="23">
      <formula>$K3="Hispanic / Latinx / Latino / Latina"</formula>
    </cfRule>
    <cfRule type="expression" dxfId="29" priority="24">
      <formula>$K3="Black / African American / African descent"</formula>
    </cfRule>
  </conditionalFormatting>
  <conditionalFormatting sqref="O3:W3">
    <cfRule type="expression" dxfId="28" priority="17">
      <formula>$K3="Biracial / Multiracial"</formula>
    </cfRule>
    <cfRule type="expression" dxfId="27" priority="18">
      <formula>$K3="Asian / Asian American"</formula>
    </cfRule>
    <cfRule type="expression" dxfId="26" priority="19">
      <formula>$K3="Hispanic / Latinx / Latino / Latina"</formula>
    </cfRule>
    <cfRule type="expression" dxfId="25" priority="20">
      <formula>$K3="Black / African American / African descent"</formula>
    </cfRule>
  </conditionalFormatting>
  <conditionalFormatting sqref="C17:J17">
    <cfRule type="expression" dxfId="24" priority="13">
      <formula>$K17="Biracial / Multiracial"</formula>
    </cfRule>
    <cfRule type="expression" dxfId="23" priority="14">
      <formula>$K17="Asian / Asian American"</formula>
    </cfRule>
    <cfRule type="expression" dxfId="22" priority="15">
      <formula>$K17="Hispanic / Latinx / Latino / Latina"</formula>
    </cfRule>
    <cfRule type="expression" dxfId="21" priority="16">
      <formula>$K17="Black / African American / African descent"</formula>
    </cfRule>
  </conditionalFormatting>
  <conditionalFormatting sqref="O17:W17">
    <cfRule type="expression" dxfId="20" priority="9">
      <formula>$K17="Biracial / Multiracial"</formula>
    </cfRule>
    <cfRule type="expression" dxfId="19" priority="10">
      <formula>$K17="Asian / Asian American"</formula>
    </cfRule>
    <cfRule type="expression" dxfId="18" priority="11">
      <formula>$K17="Hispanic / Latinx / Latino / Latina"</formula>
    </cfRule>
    <cfRule type="expression" dxfId="17" priority="12">
      <formula>$K17="Black / African American / African descent"</formula>
    </cfRule>
  </conditionalFormatting>
  <conditionalFormatting sqref="Z17:AG17">
    <cfRule type="expression" dxfId="16" priority="5">
      <formula>$K17="Biracial / Multiracial"</formula>
    </cfRule>
    <cfRule type="expression" dxfId="15" priority="6">
      <formula>$K17="Asian / Asian American"</formula>
    </cfRule>
    <cfRule type="expression" dxfId="14" priority="7">
      <formula>$K17="Hispanic / Latinx / Latino / Latina"</formula>
    </cfRule>
    <cfRule type="expression" dxfId="13" priority="8">
      <formula>$K17="Black / African American / African descent"</formula>
    </cfRule>
  </conditionalFormatting>
  <conditionalFormatting sqref="AJ17:AR17">
    <cfRule type="expression" dxfId="12" priority="1">
      <formula>$K17="Biracial / Multiracial"</formula>
    </cfRule>
    <cfRule type="expression" dxfId="11" priority="2">
      <formula>$K17="Asian / Asian American"</formula>
    </cfRule>
    <cfRule type="expression" dxfId="10" priority="3">
      <formula>$K17="Hispanic / Latinx / Latino / Latina"</formula>
    </cfRule>
    <cfRule type="expression" dxfId="9" priority="4">
      <formula>$K17="Black / African American / African descent"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AB20-42AD-4200-84C2-EA523167CD49}">
  <dimension ref="A1"/>
  <sheetViews>
    <sheetView showGridLines="0" topLeftCell="A10" zoomScale="80" zoomScaleNormal="80" workbookViewId="0">
      <selection activeCell="Y46" sqref="Y45:Z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E1A9-51D4-4CF4-9053-097EC05DD3A1}">
  <sheetPr>
    <tabColor theme="0" tint="-0.14999847407452621"/>
  </sheetPr>
  <dimension ref="A37:I87"/>
  <sheetViews>
    <sheetView workbookViewId="0">
      <selection activeCell="M65" sqref="M65"/>
    </sheetView>
  </sheetViews>
  <sheetFormatPr defaultRowHeight="15" x14ac:dyDescent="0.25"/>
  <cols>
    <col min="1" max="1" width="10.140625" bestFit="1" customWidth="1"/>
    <col min="2" max="2" width="9.28515625" bestFit="1" customWidth="1"/>
    <col min="3" max="3" width="26" customWidth="1"/>
    <col min="4" max="4" width="13.85546875" customWidth="1"/>
    <col min="5" max="5" width="20.5703125" customWidth="1"/>
    <col min="6" max="6" width="27" customWidth="1"/>
    <col min="7" max="7" width="15.5703125" customWidth="1"/>
    <col min="8" max="8" width="15" customWidth="1"/>
    <col min="9" max="9" width="22.28515625" customWidth="1"/>
    <col min="10" max="10" width="10.42578125" bestFit="1" customWidth="1"/>
  </cols>
  <sheetData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85" spans="1:9" ht="105" x14ac:dyDescent="0.25">
      <c r="A85" s="9" t="s">
        <v>33</v>
      </c>
      <c r="B85" s="9" t="s">
        <v>80</v>
      </c>
      <c r="C85" s="9" t="s">
        <v>77</v>
      </c>
      <c r="D85" s="9" t="s">
        <v>78</v>
      </c>
      <c r="E85" s="9" t="s">
        <v>65</v>
      </c>
      <c r="F85" s="9" t="s">
        <v>76</v>
      </c>
      <c r="G85" s="9" t="s">
        <v>71</v>
      </c>
      <c r="H85" s="9" t="s">
        <v>74</v>
      </c>
      <c r="I85" s="9" t="s">
        <v>298</v>
      </c>
    </row>
    <row r="86" spans="1:9" x14ac:dyDescent="0.25">
      <c r="A86" s="16" t="s">
        <v>50</v>
      </c>
      <c r="B86" s="86">
        <v>219</v>
      </c>
      <c r="C86" s="86">
        <v>1546</v>
      </c>
      <c r="D86" s="86">
        <v>1165</v>
      </c>
      <c r="E86" s="86">
        <v>670</v>
      </c>
      <c r="F86" s="86">
        <v>718</v>
      </c>
      <c r="G86" s="86">
        <v>39</v>
      </c>
      <c r="H86" s="86">
        <v>64</v>
      </c>
      <c r="I86" s="86">
        <v>243</v>
      </c>
    </row>
    <row r="87" spans="1:9" x14ac:dyDescent="0.25">
      <c r="A87" s="16" t="s">
        <v>47</v>
      </c>
      <c r="B87" s="86">
        <v>2</v>
      </c>
      <c r="C87" s="86">
        <v>8</v>
      </c>
      <c r="D87" s="86">
        <v>1</v>
      </c>
      <c r="E87" s="86">
        <v>13</v>
      </c>
      <c r="F87" s="86">
        <v>8</v>
      </c>
      <c r="G87" s="86"/>
      <c r="H87" s="86"/>
      <c r="I87" s="86">
        <v>2</v>
      </c>
    </row>
  </sheetData>
  <sheetProtection algorithmName="SHA-512" hashValue="QxmnsPnnZfnvnK+7orvykmPwtfz5nej7o8LQmbzw2dT5BjiUgD13xgX8NNjXdkjM4EUwAO21Gq/9gAhuBugbdg==" saltValue="UxBZwqS4+VQaqQeK3kcfZA==" spinCount="100000" sheet="1" objects="1" scenarios="1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5965-51C5-45BB-9922-691CEB350926}">
  <sheetPr>
    <tabColor rgb="FFFF8F8F"/>
  </sheetPr>
  <dimension ref="A1"/>
  <sheetViews>
    <sheetView showGridLines="0" workbookViewId="0">
      <selection activeCell="W33" sqref="W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6837-3CCE-4A44-99FF-E5634B25D5A9}">
  <sheetPr>
    <tabColor theme="0" tint="-0.14999847407452621"/>
  </sheetPr>
  <dimension ref="A1:J47"/>
  <sheetViews>
    <sheetView topLeftCell="A37" workbookViewId="0">
      <selection activeCell="H20" sqref="H20"/>
    </sheetView>
  </sheetViews>
  <sheetFormatPr defaultRowHeight="15" x14ac:dyDescent="0.25"/>
  <cols>
    <col min="1" max="1" width="12.7109375" bestFit="1" customWidth="1"/>
    <col min="2" max="2" width="17.7109375" bestFit="1" customWidth="1"/>
    <col min="3" max="3" width="39.85546875" customWidth="1"/>
    <col min="4" max="4" width="29.28515625" customWidth="1"/>
    <col min="5" max="5" width="29.28515625" style="16" customWidth="1"/>
    <col min="6" max="6" width="21.5703125" customWidth="1"/>
    <col min="7" max="7" width="17.7109375" customWidth="1"/>
    <col min="8" max="8" width="37" bestFit="1" customWidth="1"/>
    <col min="18" max="18" width="8.28515625" customWidth="1"/>
  </cols>
  <sheetData>
    <row r="1" spans="1:8" x14ac:dyDescent="0.25">
      <c r="A1" s="15" t="s">
        <v>299</v>
      </c>
      <c r="B1" s="15" t="s">
        <v>300</v>
      </c>
      <c r="C1" s="15" t="s">
        <v>350</v>
      </c>
      <c r="D1" s="15" t="s">
        <v>301</v>
      </c>
      <c r="E1" s="15" t="s">
        <v>241</v>
      </c>
      <c r="F1" s="15" t="s">
        <v>351</v>
      </c>
      <c r="G1" s="15" t="s">
        <v>352</v>
      </c>
      <c r="H1" s="15" t="s">
        <v>82</v>
      </c>
    </row>
    <row r="2" spans="1:8" x14ac:dyDescent="0.25">
      <c r="A2" s="16" t="s">
        <v>304</v>
      </c>
      <c r="B2" s="16" t="s">
        <v>304</v>
      </c>
      <c r="C2" s="16" t="s">
        <v>304</v>
      </c>
      <c r="D2" s="16" t="s">
        <v>304</v>
      </c>
      <c r="E2" s="16" t="s">
        <v>57</v>
      </c>
      <c r="F2" s="16" t="s">
        <v>304</v>
      </c>
      <c r="G2" s="16" t="s">
        <v>353</v>
      </c>
      <c r="H2" s="16" t="s">
        <v>353</v>
      </c>
    </row>
    <row r="3" spans="1:8" x14ac:dyDescent="0.25">
      <c r="A3" s="16" t="s">
        <v>304</v>
      </c>
      <c r="B3" s="16" t="s">
        <v>304</v>
      </c>
      <c r="C3" s="16" t="s">
        <v>304</v>
      </c>
      <c r="D3" s="16" t="s">
        <v>304</v>
      </c>
      <c r="E3" s="16" t="s">
        <v>49</v>
      </c>
      <c r="F3" s="16" t="s">
        <v>304</v>
      </c>
      <c r="G3" s="24" t="s">
        <v>354</v>
      </c>
      <c r="H3" s="16" t="s">
        <v>353</v>
      </c>
    </row>
    <row r="4" spans="1:8" x14ac:dyDescent="0.25">
      <c r="A4" s="16" t="s">
        <v>304</v>
      </c>
      <c r="B4" s="16" t="s">
        <v>304</v>
      </c>
      <c r="C4" s="16" t="s">
        <v>304</v>
      </c>
      <c r="D4" s="16" t="s">
        <v>304</v>
      </c>
      <c r="E4" s="16" t="s">
        <v>49</v>
      </c>
      <c r="F4" s="16" t="s">
        <v>304</v>
      </c>
      <c r="G4" s="16" t="s">
        <v>96</v>
      </c>
      <c r="H4" s="46" t="s">
        <v>77</v>
      </c>
    </row>
    <row r="5" spans="1:8" x14ac:dyDescent="0.25">
      <c r="A5" s="16" t="s">
        <v>304</v>
      </c>
      <c r="B5" s="16" t="s">
        <v>304</v>
      </c>
      <c r="C5" s="16" t="s">
        <v>304</v>
      </c>
      <c r="D5" s="16" t="s">
        <v>304</v>
      </c>
      <c r="E5" s="16" t="s">
        <v>49</v>
      </c>
      <c r="F5" s="16" t="s">
        <v>304</v>
      </c>
      <c r="G5" s="16" t="s">
        <v>355</v>
      </c>
      <c r="H5" s="46" t="s">
        <v>77</v>
      </c>
    </row>
    <row r="6" spans="1:8" s="16" customFormat="1" x14ac:dyDescent="0.25">
      <c r="A6" s="16" t="s">
        <v>304</v>
      </c>
      <c r="B6" s="16" t="s">
        <v>304</v>
      </c>
      <c r="C6" s="16" t="s">
        <v>304</v>
      </c>
      <c r="D6" s="16" t="s">
        <v>304</v>
      </c>
      <c r="E6" s="16" t="s">
        <v>57</v>
      </c>
      <c r="F6" s="16" t="s">
        <v>304</v>
      </c>
      <c r="G6" s="24" t="s">
        <v>96</v>
      </c>
      <c r="H6" s="46" t="s">
        <v>77</v>
      </c>
    </row>
    <row r="7" spans="1:8" s="16" customFormat="1" x14ac:dyDescent="0.25">
      <c r="A7" s="16" t="s">
        <v>304</v>
      </c>
      <c r="B7" s="16" t="s">
        <v>304</v>
      </c>
      <c r="C7" s="16" t="s">
        <v>304</v>
      </c>
      <c r="D7" s="16" t="s">
        <v>304</v>
      </c>
      <c r="E7" s="16" t="s">
        <v>53</v>
      </c>
      <c r="F7" s="16" t="s">
        <v>304</v>
      </c>
      <c r="G7" s="24" t="s">
        <v>96</v>
      </c>
      <c r="H7" s="46" t="s">
        <v>77</v>
      </c>
    </row>
    <row r="8" spans="1:8" s="16" customFormat="1" x14ac:dyDescent="0.25">
      <c r="A8" s="16" t="s">
        <v>304</v>
      </c>
      <c r="B8" s="16" t="s">
        <v>304</v>
      </c>
      <c r="C8" s="16" t="s">
        <v>304</v>
      </c>
      <c r="D8" s="16" t="s">
        <v>304</v>
      </c>
      <c r="E8" s="16" t="s">
        <v>59</v>
      </c>
      <c r="F8" s="16" t="s">
        <v>304</v>
      </c>
      <c r="G8" s="24" t="s">
        <v>96</v>
      </c>
      <c r="H8" s="46" t="s">
        <v>77</v>
      </c>
    </row>
    <row r="9" spans="1:8" x14ac:dyDescent="0.25">
      <c r="A9" s="16" t="s">
        <v>304</v>
      </c>
      <c r="B9" s="16" t="s">
        <v>304</v>
      </c>
      <c r="C9" s="16" t="s">
        <v>304</v>
      </c>
      <c r="D9" s="16" t="s">
        <v>304</v>
      </c>
      <c r="E9" s="16" t="s">
        <v>49</v>
      </c>
      <c r="F9" s="16" t="s">
        <v>304</v>
      </c>
      <c r="G9" s="16" t="s">
        <v>96</v>
      </c>
      <c r="H9" s="46" t="s">
        <v>77</v>
      </c>
    </row>
    <row r="10" spans="1:8" x14ac:dyDescent="0.25">
      <c r="A10" s="16" t="s">
        <v>304</v>
      </c>
      <c r="B10" s="16" t="s">
        <v>304</v>
      </c>
      <c r="C10" s="16" t="s">
        <v>304</v>
      </c>
      <c r="D10" s="16" t="s">
        <v>304</v>
      </c>
      <c r="E10" s="16" t="s">
        <v>49</v>
      </c>
      <c r="F10" s="16" t="s">
        <v>304</v>
      </c>
      <c r="G10" s="16" t="s">
        <v>96</v>
      </c>
      <c r="H10" s="46" t="s">
        <v>77</v>
      </c>
    </row>
    <row r="11" spans="1:8" x14ac:dyDescent="0.25">
      <c r="A11" s="16" t="s">
        <v>304</v>
      </c>
      <c r="B11" s="16" t="s">
        <v>304</v>
      </c>
      <c r="C11" s="16" t="s">
        <v>304</v>
      </c>
      <c r="D11" s="16" t="s">
        <v>304</v>
      </c>
      <c r="E11" s="16" t="s">
        <v>49</v>
      </c>
      <c r="F11" s="16" t="s">
        <v>304</v>
      </c>
      <c r="G11" s="24" t="s">
        <v>96</v>
      </c>
      <c r="H11" s="46" t="s">
        <v>77</v>
      </c>
    </row>
    <row r="12" spans="1:8" x14ac:dyDescent="0.25">
      <c r="A12" s="16" t="s">
        <v>304</v>
      </c>
      <c r="B12" s="16" t="s">
        <v>304</v>
      </c>
      <c r="C12" s="16" t="s">
        <v>304</v>
      </c>
      <c r="D12" s="16" t="s">
        <v>304</v>
      </c>
      <c r="E12" s="16" t="s">
        <v>56</v>
      </c>
      <c r="F12" s="16" t="s">
        <v>304</v>
      </c>
      <c r="G12" s="24" t="s">
        <v>78</v>
      </c>
      <c r="H12" s="24" t="s">
        <v>78</v>
      </c>
    </row>
    <row r="13" spans="1:8" x14ac:dyDescent="0.25">
      <c r="A13" s="16" t="s">
        <v>304</v>
      </c>
      <c r="B13" s="16" t="s">
        <v>304</v>
      </c>
      <c r="C13" s="16" t="s">
        <v>304</v>
      </c>
      <c r="D13" s="16" t="s">
        <v>304</v>
      </c>
      <c r="E13" s="16" t="s">
        <v>49</v>
      </c>
      <c r="F13" s="16" t="s">
        <v>304</v>
      </c>
      <c r="G13" s="24" t="s">
        <v>356</v>
      </c>
      <c r="H13" s="117" t="s">
        <v>65</v>
      </c>
    </row>
    <row r="14" spans="1:8" x14ac:dyDescent="0.25">
      <c r="A14" s="16" t="s">
        <v>304</v>
      </c>
      <c r="B14" s="16" t="s">
        <v>304</v>
      </c>
      <c r="C14" s="16" t="s">
        <v>304</v>
      </c>
      <c r="D14" s="16" t="s">
        <v>304</v>
      </c>
      <c r="E14" s="16" t="s">
        <v>53</v>
      </c>
      <c r="F14" s="16" t="s">
        <v>304</v>
      </c>
      <c r="G14" s="16" t="s">
        <v>112</v>
      </c>
      <c r="H14" s="117" t="s">
        <v>65</v>
      </c>
    </row>
    <row r="15" spans="1:8" x14ac:dyDescent="0.25">
      <c r="A15" s="16" t="s">
        <v>304</v>
      </c>
      <c r="B15" s="16" t="s">
        <v>304</v>
      </c>
      <c r="C15" s="16" t="s">
        <v>304</v>
      </c>
      <c r="D15" s="16" t="s">
        <v>304</v>
      </c>
      <c r="E15" s="16" t="s">
        <v>49</v>
      </c>
      <c r="F15" s="16" t="s">
        <v>304</v>
      </c>
      <c r="G15" s="16" t="s">
        <v>112</v>
      </c>
      <c r="H15" s="117" t="s">
        <v>65</v>
      </c>
    </row>
    <row r="16" spans="1:8" x14ac:dyDescent="0.25">
      <c r="A16" s="16" t="s">
        <v>304</v>
      </c>
      <c r="B16" s="16" t="s">
        <v>304</v>
      </c>
      <c r="C16" s="16" t="s">
        <v>304</v>
      </c>
      <c r="D16" s="16" t="s">
        <v>304</v>
      </c>
      <c r="E16" s="16" t="s">
        <v>49</v>
      </c>
      <c r="F16" s="16" t="s">
        <v>304</v>
      </c>
      <c r="G16" s="24" t="s">
        <v>112</v>
      </c>
      <c r="H16" s="117" t="s">
        <v>65</v>
      </c>
    </row>
    <row r="17" spans="1:9" x14ac:dyDescent="0.25">
      <c r="A17" s="16" t="s">
        <v>304</v>
      </c>
      <c r="B17" s="16" t="s">
        <v>304</v>
      </c>
      <c r="C17" s="16" t="s">
        <v>304</v>
      </c>
      <c r="D17" s="16" t="s">
        <v>304</v>
      </c>
      <c r="E17" s="16" t="s">
        <v>49</v>
      </c>
      <c r="F17" s="16" t="s">
        <v>304</v>
      </c>
      <c r="G17" s="16" t="s">
        <v>112</v>
      </c>
      <c r="H17" s="117" t="s">
        <v>65</v>
      </c>
      <c r="I17" s="16"/>
    </row>
    <row r="18" spans="1:9" x14ac:dyDescent="0.25">
      <c r="A18" s="16" t="s">
        <v>304</v>
      </c>
      <c r="B18" s="16" t="s">
        <v>304</v>
      </c>
      <c r="C18" s="16" t="s">
        <v>304</v>
      </c>
      <c r="D18" s="16" t="s">
        <v>304</v>
      </c>
      <c r="E18" s="24" t="s">
        <v>59</v>
      </c>
      <c r="F18" s="16" t="s">
        <v>304</v>
      </c>
      <c r="G18" s="16" t="s">
        <v>112</v>
      </c>
      <c r="H18" s="117" t="s">
        <v>65</v>
      </c>
      <c r="I18" s="16"/>
    </row>
    <row r="19" spans="1:9" x14ac:dyDescent="0.25">
      <c r="A19" s="16" t="s">
        <v>304</v>
      </c>
      <c r="B19" s="16" t="s">
        <v>304</v>
      </c>
      <c r="C19" s="16" t="s">
        <v>304</v>
      </c>
      <c r="D19" s="16" t="s">
        <v>304</v>
      </c>
      <c r="E19" s="16" t="s">
        <v>49</v>
      </c>
      <c r="F19" s="16" t="s">
        <v>304</v>
      </c>
      <c r="G19" s="24" t="s">
        <v>112</v>
      </c>
      <c r="H19" s="117" t="s">
        <v>65</v>
      </c>
      <c r="I19" s="16"/>
    </row>
    <row r="20" spans="1:9" x14ac:dyDescent="0.25">
      <c r="A20" s="16" t="s">
        <v>304</v>
      </c>
      <c r="B20" s="16" t="s">
        <v>304</v>
      </c>
      <c r="C20" s="16" t="s">
        <v>304</v>
      </c>
      <c r="D20" s="16" t="s">
        <v>304</v>
      </c>
      <c r="E20" s="16" t="s">
        <v>49</v>
      </c>
      <c r="F20" s="16" t="s">
        <v>304</v>
      </c>
      <c r="G20" s="24" t="s">
        <v>112</v>
      </c>
      <c r="H20" s="117" t="s">
        <v>65</v>
      </c>
      <c r="I20" s="16"/>
    </row>
    <row r="21" spans="1:9" x14ac:dyDescent="0.25">
      <c r="A21" s="16" t="s">
        <v>304</v>
      </c>
      <c r="B21" s="16" t="s">
        <v>304</v>
      </c>
      <c r="C21" s="16" t="s">
        <v>304</v>
      </c>
      <c r="D21" s="16" t="s">
        <v>304</v>
      </c>
      <c r="E21" s="16" t="s">
        <v>49</v>
      </c>
      <c r="F21" s="16" t="s">
        <v>304</v>
      </c>
      <c r="G21" s="16" t="s">
        <v>112</v>
      </c>
      <c r="H21" s="117" t="s">
        <v>65</v>
      </c>
      <c r="I21" s="16"/>
    </row>
    <row r="22" spans="1:9" x14ac:dyDescent="0.25">
      <c r="A22" s="16" t="s">
        <v>304</v>
      </c>
      <c r="B22" s="16" t="s">
        <v>304</v>
      </c>
      <c r="C22" s="16" t="s">
        <v>304</v>
      </c>
      <c r="D22" s="16" t="s">
        <v>304</v>
      </c>
      <c r="E22" s="16" t="s">
        <v>49</v>
      </c>
      <c r="F22" s="16" t="s">
        <v>304</v>
      </c>
      <c r="G22" s="16" t="s">
        <v>357</v>
      </c>
      <c r="H22" s="117" t="s">
        <v>65</v>
      </c>
      <c r="I22" s="16"/>
    </row>
    <row r="23" spans="1:9" x14ac:dyDescent="0.25">
      <c r="A23" s="16" t="s">
        <v>304</v>
      </c>
      <c r="B23" s="16" t="s">
        <v>304</v>
      </c>
      <c r="C23" s="16" t="s">
        <v>304</v>
      </c>
      <c r="D23" s="16" t="s">
        <v>304</v>
      </c>
      <c r="E23" s="16" t="s">
        <v>49</v>
      </c>
      <c r="F23" s="16" t="s">
        <v>304</v>
      </c>
      <c r="G23" s="16" t="s">
        <v>112</v>
      </c>
      <c r="H23" s="117" t="s">
        <v>65</v>
      </c>
      <c r="I23" s="16"/>
    </row>
    <row r="24" spans="1:9" x14ac:dyDescent="0.25">
      <c r="A24" s="16" t="s">
        <v>304</v>
      </c>
      <c r="B24" s="16" t="s">
        <v>304</v>
      </c>
      <c r="C24" s="16" t="s">
        <v>304</v>
      </c>
      <c r="D24" s="16" t="s">
        <v>304</v>
      </c>
      <c r="E24" s="16" t="s">
        <v>49</v>
      </c>
      <c r="F24" s="16" t="s">
        <v>304</v>
      </c>
      <c r="G24" s="24" t="s">
        <v>112</v>
      </c>
      <c r="H24" s="117" t="s">
        <v>65</v>
      </c>
      <c r="I24" s="16"/>
    </row>
    <row r="25" spans="1:9" x14ac:dyDescent="0.25">
      <c r="A25" s="16" t="s">
        <v>304</v>
      </c>
      <c r="B25" s="16" t="s">
        <v>304</v>
      </c>
      <c r="C25" s="16" t="s">
        <v>304</v>
      </c>
      <c r="D25" s="16" t="s">
        <v>304</v>
      </c>
      <c r="E25" s="16" t="s">
        <v>49</v>
      </c>
      <c r="F25" s="16" t="s">
        <v>304</v>
      </c>
      <c r="G25" s="16" t="s">
        <v>112</v>
      </c>
      <c r="H25" s="117" t="s">
        <v>65</v>
      </c>
      <c r="I25" s="16"/>
    </row>
    <row r="26" spans="1:9" x14ac:dyDescent="0.25">
      <c r="A26" s="16" t="s">
        <v>304</v>
      </c>
      <c r="B26" s="16" t="s">
        <v>304</v>
      </c>
      <c r="C26" s="16" t="s">
        <v>304</v>
      </c>
      <c r="D26" s="16" t="s">
        <v>304</v>
      </c>
      <c r="E26" s="16" t="s">
        <v>296</v>
      </c>
      <c r="F26" s="16" t="s">
        <v>304</v>
      </c>
      <c r="G26" s="16" t="s">
        <v>306</v>
      </c>
      <c r="H26" s="46" t="s">
        <v>248</v>
      </c>
      <c r="I26" s="16"/>
    </row>
    <row r="27" spans="1:9" x14ac:dyDescent="0.25">
      <c r="A27" s="16" t="s">
        <v>304</v>
      </c>
      <c r="B27" s="16" t="s">
        <v>304</v>
      </c>
      <c r="C27" s="16" t="s">
        <v>304</v>
      </c>
      <c r="D27" s="16" t="s">
        <v>304</v>
      </c>
      <c r="E27" s="16" t="s">
        <v>49</v>
      </c>
      <c r="F27" s="16" t="s">
        <v>304</v>
      </c>
      <c r="G27" s="24" t="s">
        <v>70</v>
      </c>
      <c r="H27" s="46" t="s">
        <v>248</v>
      </c>
      <c r="I27" s="16"/>
    </row>
    <row r="28" spans="1:9" x14ac:dyDescent="0.25">
      <c r="A28" s="16" t="s">
        <v>304</v>
      </c>
      <c r="B28" s="16" t="s">
        <v>304</v>
      </c>
      <c r="C28" s="16" t="s">
        <v>304</v>
      </c>
      <c r="D28" s="16" t="s">
        <v>304</v>
      </c>
      <c r="E28" s="16" t="s">
        <v>296</v>
      </c>
      <c r="F28" s="16" t="s">
        <v>304</v>
      </c>
      <c r="G28" s="16" t="s">
        <v>306</v>
      </c>
      <c r="H28" s="46" t="s">
        <v>248</v>
      </c>
      <c r="I28" s="16"/>
    </row>
    <row r="29" spans="1:9" x14ac:dyDescent="0.25">
      <c r="A29" s="16" t="s">
        <v>304</v>
      </c>
      <c r="B29" s="16" t="s">
        <v>304</v>
      </c>
      <c r="C29" s="16" t="s">
        <v>304</v>
      </c>
      <c r="D29" s="16" t="s">
        <v>304</v>
      </c>
      <c r="E29" s="16" t="s">
        <v>49</v>
      </c>
      <c r="F29" s="16" t="s">
        <v>304</v>
      </c>
      <c r="G29" s="24" t="s">
        <v>358</v>
      </c>
      <c r="H29" s="46" t="s">
        <v>248</v>
      </c>
      <c r="I29" s="16"/>
    </row>
    <row r="30" spans="1:9" x14ac:dyDescent="0.25">
      <c r="A30" s="16" t="s">
        <v>304</v>
      </c>
      <c r="B30" s="16" t="s">
        <v>304</v>
      </c>
      <c r="C30" s="16" t="s">
        <v>304</v>
      </c>
      <c r="D30" s="16" t="s">
        <v>304</v>
      </c>
      <c r="E30" s="16" t="s">
        <v>49</v>
      </c>
      <c r="F30" s="16" t="s">
        <v>304</v>
      </c>
      <c r="G30" s="24" t="s">
        <v>306</v>
      </c>
      <c r="H30" s="46" t="s">
        <v>248</v>
      </c>
      <c r="I30" s="16"/>
    </row>
    <row r="31" spans="1:9" x14ac:dyDescent="0.25">
      <c r="A31" s="16" t="s">
        <v>304</v>
      </c>
      <c r="B31" s="16" t="s">
        <v>304</v>
      </c>
      <c r="C31" s="16" t="s">
        <v>304</v>
      </c>
      <c r="D31" s="16" t="s">
        <v>304</v>
      </c>
      <c r="E31" s="16" t="s">
        <v>296</v>
      </c>
      <c r="F31" s="16" t="s">
        <v>304</v>
      </c>
      <c r="G31" s="16" t="s">
        <v>306</v>
      </c>
      <c r="H31" s="46" t="s">
        <v>248</v>
      </c>
      <c r="I31" s="16"/>
    </row>
    <row r="32" spans="1:9" x14ac:dyDescent="0.25">
      <c r="A32" s="16" t="s">
        <v>304</v>
      </c>
      <c r="B32" s="16" t="s">
        <v>304</v>
      </c>
      <c r="C32" s="16" t="s">
        <v>304</v>
      </c>
      <c r="D32" s="16" t="s">
        <v>304</v>
      </c>
      <c r="E32" s="16" t="s">
        <v>49</v>
      </c>
      <c r="F32" s="16" t="s">
        <v>304</v>
      </c>
      <c r="G32" s="16" t="s">
        <v>70</v>
      </c>
      <c r="H32" s="46" t="s">
        <v>248</v>
      </c>
      <c r="I32" s="24"/>
    </row>
    <row r="33" spans="1:10" x14ac:dyDescent="0.25">
      <c r="A33" s="16" t="s">
        <v>304</v>
      </c>
      <c r="B33" s="16" t="s">
        <v>304</v>
      </c>
      <c r="C33" s="16" t="s">
        <v>304</v>
      </c>
      <c r="D33" s="16" t="s">
        <v>304</v>
      </c>
      <c r="E33" s="16" t="s">
        <v>49</v>
      </c>
      <c r="F33" s="16" t="s">
        <v>304</v>
      </c>
      <c r="G33" s="24" t="s">
        <v>70</v>
      </c>
      <c r="H33" s="46" t="s">
        <v>248</v>
      </c>
      <c r="I33" s="16"/>
      <c r="J33" s="16"/>
    </row>
    <row r="34" spans="1:10" x14ac:dyDescent="0.25">
      <c r="A34" s="16" t="s">
        <v>304</v>
      </c>
      <c r="B34" s="16" t="s">
        <v>304</v>
      </c>
      <c r="C34" s="16" t="s">
        <v>304</v>
      </c>
      <c r="D34" s="16" t="s">
        <v>304</v>
      </c>
      <c r="E34" s="16" t="s">
        <v>296</v>
      </c>
      <c r="F34" s="16" t="s">
        <v>304</v>
      </c>
      <c r="G34" s="16" t="s">
        <v>298</v>
      </c>
      <c r="H34" s="24" t="s">
        <v>298</v>
      </c>
      <c r="I34" s="16"/>
      <c r="J34" s="16"/>
    </row>
    <row r="35" spans="1:10" x14ac:dyDescent="0.25">
      <c r="A35" s="16" t="s">
        <v>304</v>
      </c>
      <c r="B35" s="16" t="s">
        <v>304</v>
      </c>
      <c r="C35" s="16" t="s">
        <v>304</v>
      </c>
      <c r="D35" s="16" t="s">
        <v>304</v>
      </c>
      <c r="E35" s="16" t="s">
        <v>49</v>
      </c>
      <c r="F35" s="16" t="s">
        <v>304</v>
      </c>
      <c r="G35" s="16" t="s">
        <v>298</v>
      </c>
      <c r="H35" s="16" t="s">
        <v>298</v>
      </c>
      <c r="I35" s="16"/>
      <c r="J35" s="16"/>
    </row>
    <row r="38" spans="1:10" ht="15.75" thickBot="1" x14ac:dyDescent="0.3">
      <c r="A38" s="16"/>
      <c r="B38" s="16"/>
      <c r="C38" s="16"/>
      <c r="D38" s="16"/>
      <c r="F38" s="16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F39" s="16"/>
      <c r="G39" s="16"/>
      <c r="H39" s="168" t="s">
        <v>65</v>
      </c>
      <c r="I39" s="119">
        <f t="shared" ref="I39:I44" si="0">COUNTIF($H$2:$H$35, H39)</f>
        <v>13</v>
      </c>
      <c r="J39" s="16"/>
    </row>
    <row r="40" spans="1:10" x14ac:dyDescent="0.25">
      <c r="A40" s="16"/>
      <c r="B40" s="16"/>
      <c r="C40" s="16"/>
      <c r="D40" s="16"/>
      <c r="F40" s="16"/>
      <c r="G40" s="16"/>
      <c r="H40" s="45" t="s">
        <v>248</v>
      </c>
      <c r="I40" s="5">
        <f t="shared" si="0"/>
        <v>8</v>
      </c>
      <c r="J40" s="16"/>
    </row>
    <row r="41" spans="1:10" x14ac:dyDescent="0.25">
      <c r="A41" s="16"/>
      <c r="B41" s="16"/>
      <c r="C41" s="16"/>
      <c r="D41" s="16"/>
      <c r="F41" s="16"/>
      <c r="G41" s="16"/>
      <c r="H41" s="45" t="s">
        <v>77</v>
      </c>
      <c r="I41" s="5">
        <f t="shared" si="0"/>
        <v>8</v>
      </c>
      <c r="J41" s="16"/>
    </row>
    <row r="42" spans="1:10" x14ac:dyDescent="0.25">
      <c r="A42" s="16"/>
      <c r="B42" s="16"/>
      <c r="C42" s="16"/>
      <c r="D42" s="16"/>
      <c r="F42" s="16"/>
      <c r="G42" s="16"/>
      <c r="H42" s="45" t="s">
        <v>353</v>
      </c>
      <c r="I42" s="5">
        <f t="shared" si="0"/>
        <v>2</v>
      </c>
      <c r="J42" s="16"/>
    </row>
    <row r="43" spans="1:10" x14ac:dyDescent="0.25">
      <c r="A43" s="16"/>
      <c r="B43" s="16"/>
      <c r="C43" s="16"/>
      <c r="D43" s="16"/>
      <c r="F43" s="16"/>
      <c r="G43" s="16"/>
      <c r="H43" s="45" t="s">
        <v>298</v>
      </c>
      <c r="I43" s="5">
        <f t="shared" si="0"/>
        <v>2</v>
      </c>
      <c r="J43" s="16"/>
    </row>
    <row r="44" spans="1:10" ht="15.75" thickBot="1" x14ac:dyDescent="0.3">
      <c r="A44" s="16"/>
      <c r="B44" s="16"/>
      <c r="C44" s="16"/>
      <c r="D44" s="16"/>
      <c r="F44" s="16"/>
      <c r="G44" s="16"/>
      <c r="H44" s="50" t="s">
        <v>78</v>
      </c>
      <c r="I44" s="6">
        <f t="shared" si="0"/>
        <v>1</v>
      </c>
      <c r="J44" s="16"/>
    </row>
    <row r="45" spans="1:10" x14ac:dyDescent="0.25">
      <c r="A45" s="16"/>
      <c r="B45" s="16"/>
      <c r="C45" s="16"/>
      <c r="D45" s="16"/>
      <c r="F45" s="16"/>
      <c r="G45" s="16"/>
      <c r="H45" s="46"/>
      <c r="I45" s="46"/>
      <c r="J45" s="16"/>
    </row>
    <row r="47" spans="1:10" x14ac:dyDescent="0.25">
      <c r="A47" s="46"/>
      <c r="B47" s="16"/>
      <c r="C47" s="16"/>
      <c r="D47" s="16"/>
      <c r="F47" s="16"/>
      <c r="G47" s="16"/>
      <c r="H47" s="16"/>
      <c r="I47" s="16"/>
      <c r="J47" s="16"/>
    </row>
  </sheetData>
  <sheetProtection algorithmName="SHA-512" hashValue="m77FdX6Zm9HI1l/qJ5LDJP71HFOXAe3ktSgrie1TpNyUV5fxprEJo/qlaEW3M3wlFeueILyFzIqiHDTOksSdcQ==" saltValue="j5PcSzqqvj+1SeFk9sVotA==" spinCount="100000" sheet="1" objects="1" scenarios="1"/>
  <sortState ref="H40:I44">
    <sortCondition descending="1" ref="I39"/>
  </sortState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47B6-407B-4B38-A1FD-94E51B1F07DB}">
  <sheetPr>
    <tabColor theme="0" tint="-0.14999847407452621"/>
  </sheetPr>
  <dimension ref="A1:N63"/>
  <sheetViews>
    <sheetView zoomScaleNormal="100" workbookViewId="0">
      <pane ySplit="1" topLeftCell="A2" activePane="bottomLeft" state="frozen"/>
      <selection pane="bottomLeft" activeCell="P32" sqref="P32"/>
    </sheetView>
  </sheetViews>
  <sheetFormatPr defaultRowHeight="15" x14ac:dyDescent="0.25"/>
  <cols>
    <col min="1" max="1" width="7.85546875" style="16" bestFit="1" customWidth="1"/>
    <col min="2" max="2" width="9.7109375" style="4" bestFit="1" customWidth="1"/>
    <col min="3" max="3" width="11.5703125" style="16" bestFit="1" customWidth="1"/>
    <col min="4" max="4" width="46.28515625" style="16" bestFit="1" customWidth="1"/>
    <col min="5" max="5" width="23.85546875" style="16" customWidth="1"/>
    <col min="6" max="6" width="12.5703125" style="16" bestFit="1" customWidth="1"/>
    <col min="7" max="13" width="6.7109375" style="16" customWidth="1"/>
    <col min="14" max="14" width="62.28515625" style="16" bestFit="1" customWidth="1"/>
    <col min="15" max="16384" width="9.140625" style="16"/>
  </cols>
  <sheetData>
    <row r="1" spans="1:14" s="9" customFormat="1" ht="30" customHeight="1" x14ac:dyDescent="0.25">
      <c r="A1" s="56" t="s">
        <v>31</v>
      </c>
      <c r="B1" s="74" t="s">
        <v>32</v>
      </c>
      <c r="C1" s="57" t="s">
        <v>33</v>
      </c>
      <c r="D1" s="57" t="s">
        <v>34</v>
      </c>
      <c r="E1" s="57" t="s">
        <v>35</v>
      </c>
      <c r="F1" s="57" t="s">
        <v>359</v>
      </c>
      <c r="G1" s="57" t="s">
        <v>37</v>
      </c>
      <c r="H1" s="57" t="s">
        <v>38</v>
      </c>
      <c r="I1" s="57" t="s">
        <v>39</v>
      </c>
      <c r="J1" s="57" t="s">
        <v>40</v>
      </c>
      <c r="K1" s="57" t="s">
        <v>41</v>
      </c>
      <c r="L1" s="57" t="s">
        <v>42</v>
      </c>
      <c r="M1" s="57" t="s">
        <v>43</v>
      </c>
      <c r="N1" s="58" t="s">
        <v>360</v>
      </c>
    </row>
    <row r="2" spans="1:14" x14ac:dyDescent="0.25">
      <c r="A2" s="75" t="s">
        <v>46</v>
      </c>
      <c r="B2" s="66">
        <v>45014</v>
      </c>
      <c r="C2" s="67" t="s">
        <v>47</v>
      </c>
      <c r="D2" s="67" t="s">
        <v>77</v>
      </c>
      <c r="E2" s="67">
        <v>1</v>
      </c>
      <c r="F2" s="67">
        <v>3</v>
      </c>
      <c r="G2" s="67">
        <v>3</v>
      </c>
      <c r="H2" s="67"/>
      <c r="I2" s="67"/>
      <c r="J2" s="67"/>
      <c r="K2" s="67"/>
      <c r="L2" s="67"/>
      <c r="M2" s="67"/>
      <c r="N2" s="76"/>
    </row>
    <row r="3" spans="1:14" x14ac:dyDescent="0.25">
      <c r="A3" s="77" t="s">
        <v>46</v>
      </c>
      <c r="B3" s="68">
        <v>45014</v>
      </c>
      <c r="C3" s="69" t="s">
        <v>47</v>
      </c>
      <c r="D3" s="69" t="s">
        <v>80</v>
      </c>
      <c r="E3" s="69">
        <v>0</v>
      </c>
      <c r="F3" s="69">
        <v>0</v>
      </c>
      <c r="G3" s="69"/>
      <c r="H3" s="69"/>
      <c r="I3" s="69"/>
      <c r="J3" s="69"/>
      <c r="K3" s="69"/>
      <c r="L3" s="69"/>
      <c r="M3" s="69"/>
      <c r="N3" s="78"/>
    </row>
    <row r="4" spans="1:14" x14ac:dyDescent="0.25">
      <c r="A4" s="77" t="s">
        <v>46</v>
      </c>
      <c r="B4" s="68">
        <v>45014</v>
      </c>
      <c r="C4" s="69" t="s">
        <v>47</v>
      </c>
      <c r="D4" s="69" t="s">
        <v>65</v>
      </c>
      <c r="E4" s="69">
        <v>1</v>
      </c>
      <c r="F4" s="69">
        <v>7</v>
      </c>
      <c r="G4" s="69">
        <v>6</v>
      </c>
      <c r="H4" s="69"/>
      <c r="I4" s="69"/>
      <c r="J4" s="69"/>
      <c r="K4" s="69"/>
      <c r="L4" s="69"/>
      <c r="M4" s="69">
        <v>1</v>
      </c>
      <c r="N4" s="78" t="s">
        <v>361</v>
      </c>
    </row>
    <row r="5" spans="1:14" x14ac:dyDescent="0.25">
      <c r="A5" s="77" t="s">
        <v>46</v>
      </c>
      <c r="B5" s="68">
        <v>45014</v>
      </c>
      <c r="C5" s="69" t="s">
        <v>47</v>
      </c>
      <c r="D5" s="69" t="s">
        <v>76</v>
      </c>
      <c r="E5" s="69">
        <v>1</v>
      </c>
      <c r="F5" s="69">
        <v>4</v>
      </c>
      <c r="G5" s="69">
        <v>3</v>
      </c>
      <c r="H5" s="69"/>
      <c r="I5" s="69"/>
      <c r="J5" s="69"/>
      <c r="K5" s="69"/>
      <c r="L5" s="69">
        <v>1</v>
      </c>
      <c r="M5" s="69"/>
      <c r="N5" s="78"/>
    </row>
    <row r="6" spans="1:14" x14ac:dyDescent="0.25">
      <c r="A6" s="77" t="s">
        <v>46</v>
      </c>
      <c r="B6" s="68">
        <v>45014</v>
      </c>
      <c r="C6" s="69" t="s">
        <v>47</v>
      </c>
      <c r="D6" s="69" t="s">
        <v>71</v>
      </c>
      <c r="E6" s="69">
        <v>0</v>
      </c>
      <c r="F6" s="69">
        <v>0</v>
      </c>
      <c r="G6" s="69"/>
      <c r="H6" s="69"/>
      <c r="I6" s="69"/>
      <c r="J6" s="69"/>
      <c r="K6" s="69"/>
      <c r="L6" s="69"/>
      <c r="M6" s="69"/>
      <c r="N6" s="78"/>
    </row>
    <row r="7" spans="1:14" x14ac:dyDescent="0.25">
      <c r="A7" s="77" t="s">
        <v>46</v>
      </c>
      <c r="B7" s="68">
        <v>45014</v>
      </c>
      <c r="C7" s="69" t="s">
        <v>47</v>
      </c>
      <c r="D7" s="69" t="s">
        <v>78</v>
      </c>
      <c r="E7" s="69">
        <v>1</v>
      </c>
      <c r="F7" s="69">
        <v>3</v>
      </c>
      <c r="G7" s="69">
        <v>1</v>
      </c>
      <c r="H7" s="69"/>
      <c r="I7" s="69"/>
      <c r="J7" s="69"/>
      <c r="K7" s="69">
        <v>1</v>
      </c>
      <c r="L7" s="69">
        <v>1</v>
      </c>
      <c r="M7" s="69"/>
      <c r="N7" s="78"/>
    </row>
    <row r="8" spans="1:14" x14ac:dyDescent="0.25">
      <c r="A8" s="77" t="s">
        <v>46</v>
      </c>
      <c r="B8" s="68">
        <v>45014</v>
      </c>
      <c r="C8" s="69" t="s">
        <v>47</v>
      </c>
      <c r="D8" s="69" t="s">
        <v>74</v>
      </c>
      <c r="E8" s="69">
        <v>0</v>
      </c>
      <c r="F8" s="69">
        <v>0</v>
      </c>
      <c r="G8" s="69"/>
      <c r="H8" s="69"/>
      <c r="I8" s="69"/>
      <c r="J8" s="69"/>
      <c r="K8" s="69"/>
      <c r="L8" s="69"/>
      <c r="M8" s="69"/>
      <c r="N8" s="78"/>
    </row>
    <row r="9" spans="1:14" x14ac:dyDescent="0.25">
      <c r="A9" s="80" t="s">
        <v>46</v>
      </c>
      <c r="B9" s="70">
        <v>44986</v>
      </c>
      <c r="C9" s="71" t="s">
        <v>50</v>
      </c>
      <c r="D9" s="71" t="s">
        <v>77</v>
      </c>
      <c r="E9" s="71" t="s">
        <v>214</v>
      </c>
      <c r="F9" s="71">
        <v>1540</v>
      </c>
      <c r="G9" s="71">
        <v>1540</v>
      </c>
      <c r="H9" s="71"/>
      <c r="I9" s="71"/>
      <c r="J9" s="71"/>
      <c r="K9" s="71"/>
      <c r="L9" s="71"/>
      <c r="M9" s="71"/>
      <c r="N9" s="85"/>
    </row>
    <row r="10" spans="1:14" x14ac:dyDescent="0.25">
      <c r="A10" s="80" t="s">
        <v>46</v>
      </c>
      <c r="B10" s="70">
        <v>44986</v>
      </c>
      <c r="C10" s="71" t="s">
        <v>50</v>
      </c>
      <c r="D10" s="71" t="s">
        <v>80</v>
      </c>
      <c r="E10" s="71" t="s">
        <v>214</v>
      </c>
      <c r="F10" s="71">
        <v>220</v>
      </c>
      <c r="G10" s="71">
        <v>220</v>
      </c>
      <c r="H10" s="71"/>
      <c r="I10" s="71"/>
      <c r="J10" s="71"/>
      <c r="K10" s="71"/>
      <c r="L10" s="71"/>
      <c r="M10" s="71"/>
      <c r="N10" s="79"/>
    </row>
    <row r="11" spans="1:14" x14ac:dyDescent="0.25">
      <c r="A11" s="80" t="s">
        <v>46</v>
      </c>
      <c r="B11" s="70">
        <v>44986</v>
      </c>
      <c r="C11" s="71" t="s">
        <v>50</v>
      </c>
      <c r="D11" s="71" t="s">
        <v>65</v>
      </c>
      <c r="E11" s="71" t="s">
        <v>214</v>
      </c>
      <c r="F11" s="71">
        <v>674</v>
      </c>
      <c r="G11" s="71">
        <v>674</v>
      </c>
      <c r="H11" s="71"/>
      <c r="I11" s="71"/>
      <c r="J11" s="71"/>
      <c r="K11" s="71"/>
      <c r="L11" s="71"/>
      <c r="M11" s="71"/>
      <c r="N11" s="79"/>
    </row>
    <row r="12" spans="1:14" x14ac:dyDescent="0.25">
      <c r="A12" s="80" t="s">
        <v>46</v>
      </c>
      <c r="B12" s="70">
        <v>44986</v>
      </c>
      <c r="C12" s="71" t="s">
        <v>50</v>
      </c>
      <c r="D12" s="71" t="s">
        <v>76</v>
      </c>
      <c r="E12" s="71" t="s">
        <v>214</v>
      </c>
      <c r="F12" s="71">
        <v>717</v>
      </c>
      <c r="G12" s="71">
        <v>717</v>
      </c>
      <c r="H12" s="71"/>
      <c r="I12" s="71"/>
      <c r="J12" s="71"/>
      <c r="K12" s="71"/>
      <c r="L12" s="71"/>
      <c r="M12" s="71"/>
      <c r="N12" s="79"/>
    </row>
    <row r="13" spans="1:14" x14ac:dyDescent="0.25">
      <c r="A13" s="80" t="s">
        <v>46</v>
      </c>
      <c r="B13" s="70">
        <v>44986</v>
      </c>
      <c r="C13" s="71" t="s">
        <v>50</v>
      </c>
      <c r="D13" s="71" t="s">
        <v>71</v>
      </c>
      <c r="E13" s="71" t="s">
        <v>214</v>
      </c>
      <c r="F13" s="71">
        <v>39</v>
      </c>
      <c r="G13" s="71">
        <v>39</v>
      </c>
      <c r="H13" s="71"/>
      <c r="I13" s="71"/>
      <c r="J13" s="71"/>
      <c r="K13" s="71"/>
      <c r="L13" s="71"/>
      <c r="M13" s="71"/>
      <c r="N13" s="79"/>
    </row>
    <row r="14" spans="1:14" x14ac:dyDescent="0.25">
      <c r="A14" s="80" t="s">
        <v>46</v>
      </c>
      <c r="B14" s="70">
        <v>44986</v>
      </c>
      <c r="C14" s="71" t="s">
        <v>50</v>
      </c>
      <c r="D14" s="71" t="s">
        <v>78</v>
      </c>
      <c r="E14" s="71" t="s">
        <v>214</v>
      </c>
      <c r="F14" s="71">
        <v>1151</v>
      </c>
      <c r="G14" s="71">
        <v>1151</v>
      </c>
      <c r="H14" s="71"/>
      <c r="I14" s="71"/>
      <c r="J14" s="71"/>
      <c r="K14" s="71"/>
      <c r="L14" s="71"/>
      <c r="M14" s="71"/>
      <c r="N14" s="79"/>
    </row>
    <row r="15" spans="1:14" x14ac:dyDescent="0.25">
      <c r="A15" s="81" t="s">
        <v>46</v>
      </c>
      <c r="B15" s="72">
        <v>44986</v>
      </c>
      <c r="C15" s="73" t="s">
        <v>50</v>
      </c>
      <c r="D15" s="73" t="s">
        <v>74</v>
      </c>
      <c r="E15" s="73" t="s">
        <v>214</v>
      </c>
      <c r="F15" s="73">
        <v>63</v>
      </c>
      <c r="G15" s="73">
        <v>63</v>
      </c>
      <c r="H15" s="115"/>
      <c r="I15" s="115"/>
      <c r="J15" s="115"/>
      <c r="K15" s="115"/>
      <c r="L15" s="115"/>
      <c r="M15" s="115"/>
      <c r="N15" s="79"/>
    </row>
    <row r="16" spans="1:14" x14ac:dyDescent="0.25">
      <c r="A16" s="75" t="s">
        <v>161</v>
      </c>
      <c r="B16" s="66">
        <v>45105</v>
      </c>
      <c r="C16" s="67" t="s">
        <v>47</v>
      </c>
      <c r="D16" s="67" t="s">
        <v>77</v>
      </c>
      <c r="E16" s="67">
        <v>1</v>
      </c>
      <c r="F16" s="67">
        <v>3</v>
      </c>
      <c r="G16" s="67">
        <v>2</v>
      </c>
      <c r="H16" s="67"/>
      <c r="I16" s="67"/>
      <c r="J16" s="67"/>
      <c r="K16" s="67"/>
      <c r="L16" s="67">
        <v>1</v>
      </c>
      <c r="M16" s="67"/>
      <c r="N16" s="76"/>
    </row>
    <row r="17" spans="1:14" x14ac:dyDescent="0.25">
      <c r="A17" s="77" t="s">
        <v>161</v>
      </c>
      <c r="B17" s="68">
        <v>45105</v>
      </c>
      <c r="C17" s="69" t="s">
        <v>47</v>
      </c>
      <c r="D17" s="69" t="s">
        <v>80</v>
      </c>
      <c r="E17" s="69">
        <v>0</v>
      </c>
      <c r="F17" s="69">
        <v>0</v>
      </c>
      <c r="G17" s="69"/>
      <c r="H17" s="69"/>
      <c r="I17" s="69"/>
      <c r="J17" s="69"/>
      <c r="K17" s="69"/>
      <c r="L17" s="69"/>
      <c r="M17" s="69"/>
      <c r="N17" s="78"/>
    </row>
    <row r="18" spans="1:14" x14ac:dyDescent="0.25">
      <c r="A18" s="77" t="s">
        <v>161</v>
      </c>
      <c r="B18" s="68">
        <v>45105</v>
      </c>
      <c r="C18" s="69" t="s">
        <v>47</v>
      </c>
      <c r="D18" s="69" t="s">
        <v>65</v>
      </c>
      <c r="E18" s="69">
        <v>1</v>
      </c>
      <c r="F18" s="69">
        <v>3</v>
      </c>
      <c r="G18" s="69">
        <v>3</v>
      </c>
      <c r="H18" s="69"/>
      <c r="I18" s="69"/>
      <c r="J18" s="69"/>
      <c r="K18" s="69"/>
      <c r="L18" s="69"/>
      <c r="M18" s="69"/>
      <c r="N18" s="78"/>
    </row>
    <row r="19" spans="1:14" x14ac:dyDescent="0.25">
      <c r="A19" s="77" t="s">
        <v>161</v>
      </c>
      <c r="B19" s="68">
        <v>45105</v>
      </c>
      <c r="C19" s="69" t="s">
        <v>47</v>
      </c>
      <c r="D19" s="69" t="s">
        <v>76</v>
      </c>
      <c r="E19" s="69">
        <v>0</v>
      </c>
      <c r="F19" s="69">
        <v>1</v>
      </c>
      <c r="G19" s="69">
        <v>1</v>
      </c>
      <c r="H19" s="69"/>
      <c r="I19" s="69"/>
      <c r="J19" s="69"/>
      <c r="K19" s="69"/>
      <c r="L19" s="69"/>
      <c r="M19" s="69"/>
      <c r="N19" s="78"/>
    </row>
    <row r="20" spans="1:14" x14ac:dyDescent="0.25">
      <c r="A20" s="77" t="s">
        <v>161</v>
      </c>
      <c r="B20" s="68">
        <v>45105</v>
      </c>
      <c r="C20" s="69" t="s">
        <v>47</v>
      </c>
      <c r="D20" s="69" t="s">
        <v>71</v>
      </c>
      <c r="E20" s="69">
        <v>0</v>
      </c>
      <c r="F20" s="69">
        <v>0</v>
      </c>
      <c r="G20" s="69"/>
      <c r="H20" s="69"/>
      <c r="I20" s="69"/>
      <c r="J20" s="69"/>
      <c r="K20" s="69"/>
      <c r="L20" s="69"/>
      <c r="M20" s="69"/>
      <c r="N20" s="78"/>
    </row>
    <row r="21" spans="1:14" x14ac:dyDescent="0.25">
      <c r="A21" s="77" t="s">
        <v>161</v>
      </c>
      <c r="B21" s="68">
        <v>45105</v>
      </c>
      <c r="C21" s="69" t="s">
        <v>47</v>
      </c>
      <c r="D21" s="69" t="s">
        <v>78</v>
      </c>
      <c r="E21" s="69">
        <v>1</v>
      </c>
      <c r="F21" s="69">
        <v>3</v>
      </c>
      <c r="G21" s="69">
        <v>1</v>
      </c>
      <c r="H21" s="69"/>
      <c r="I21" s="69"/>
      <c r="J21" s="69"/>
      <c r="K21" s="69">
        <v>1</v>
      </c>
      <c r="L21" s="69">
        <v>1</v>
      </c>
      <c r="M21" s="69"/>
      <c r="N21" s="78"/>
    </row>
    <row r="22" spans="1:14" x14ac:dyDescent="0.25">
      <c r="A22" s="77" t="s">
        <v>161</v>
      </c>
      <c r="B22" s="68">
        <v>45105</v>
      </c>
      <c r="C22" s="69" t="s">
        <v>47</v>
      </c>
      <c r="D22" s="69" t="s">
        <v>74</v>
      </c>
      <c r="E22" s="69">
        <v>0</v>
      </c>
      <c r="F22" s="69">
        <v>1</v>
      </c>
      <c r="G22" s="69">
        <v>1</v>
      </c>
      <c r="H22" s="69"/>
      <c r="I22" s="69"/>
      <c r="J22" s="69"/>
      <c r="K22" s="69"/>
      <c r="L22" s="69"/>
      <c r="M22" s="69"/>
      <c r="N22" s="78"/>
    </row>
    <row r="23" spans="1:14" x14ac:dyDescent="0.25">
      <c r="A23" s="77" t="s">
        <v>243</v>
      </c>
      <c r="B23" s="68">
        <v>45196</v>
      </c>
      <c r="C23" s="69" t="s">
        <v>47</v>
      </c>
      <c r="D23" s="69" t="s">
        <v>298</v>
      </c>
      <c r="E23" s="69">
        <v>0</v>
      </c>
      <c r="F23" s="69">
        <v>0</v>
      </c>
      <c r="G23" s="69"/>
      <c r="H23" s="69"/>
      <c r="I23" s="69"/>
      <c r="J23" s="69"/>
      <c r="K23" s="69"/>
      <c r="L23" s="69"/>
      <c r="M23" s="69"/>
      <c r="N23" s="78"/>
    </row>
    <row r="24" spans="1:14" x14ac:dyDescent="0.25">
      <c r="A24" s="80" t="s">
        <v>161</v>
      </c>
      <c r="B24" s="70">
        <v>45119</v>
      </c>
      <c r="C24" s="71" t="s">
        <v>50</v>
      </c>
      <c r="D24" s="71" t="s">
        <v>77</v>
      </c>
      <c r="E24" s="71" t="s">
        <v>214</v>
      </c>
      <c r="F24" s="71">
        <v>1533</v>
      </c>
      <c r="G24" s="71">
        <v>1533</v>
      </c>
      <c r="H24" s="71"/>
      <c r="I24" s="71"/>
      <c r="J24" s="71"/>
      <c r="K24" s="71"/>
      <c r="L24" s="71"/>
      <c r="M24" s="71"/>
      <c r="N24" s="85"/>
    </row>
    <row r="25" spans="1:14" x14ac:dyDescent="0.25">
      <c r="A25" s="80" t="s">
        <v>161</v>
      </c>
      <c r="B25" s="70">
        <v>45119</v>
      </c>
      <c r="C25" s="71" t="s">
        <v>50</v>
      </c>
      <c r="D25" s="71" t="s">
        <v>80</v>
      </c>
      <c r="E25" s="71" t="s">
        <v>214</v>
      </c>
      <c r="F25" s="71">
        <v>219</v>
      </c>
      <c r="G25" s="71">
        <v>219</v>
      </c>
      <c r="H25" s="71"/>
      <c r="I25" s="71"/>
      <c r="J25" s="71"/>
      <c r="K25" s="71"/>
      <c r="L25" s="71"/>
      <c r="M25" s="71"/>
      <c r="N25" s="79"/>
    </row>
    <row r="26" spans="1:14" x14ac:dyDescent="0.25">
      <c r="A26" s="80" t="s">
        <v>161</v>
      </c>
      <c r="B26" s="70">
        <v>45119</v>
      </c>
      <c r="C26" s="71" t="s">
        <v>50</v>
      </c>
      <c r="D26" s="71" t="s">
        <v>65</v>
      </c>
      <c r="E26" s="71" t="s">
        <v>214</v>
      </c>
      <c r="F26" s="71">
        <v>668</v>
      </c>
      <c r="G26" s="71">
        <v>668</v>
      </c>
      <c r="H26" s="71"/>
      <c r="I26" s="71"/>
      <c r="J26" s="71"/>
      <c r="K26" s="71"/>
      <c r="L26" s="71"/>
      <c r="M26" s="71"/>
      <c r="N26" s="79"/>
    </row>
    <row r="27" spans="1:14" x14ac:dyDescent="0.25">
      <c r="A27" s="80" t="s">
        <v>161</v>
      </c>
      <c r="B27" s="70">
        <v>45119</v>
      </c>
      <c r="C27" s="71" t="s">
        <v>50</v>
      </c>
      <c r="D27" s="71" t="s">
        <v>76</v>
      </c>
      <c r="E27" s="71" t="s">
        <v>214</v>
      </c>
      <c r="F27" s="71">
        <v>709</v>
      </c>
      <c r="G27" s="71">
        <v>709</v>
      </c>
      <c r="H27" s="71"/>
      <c r="I27" s="71"/>
      <c r="J27" s="71"/>
      <c r="K27" s="71"/>
      <c r="L27" s="71"/>
      <c r="M27" s="71"/>
      <c r="N27" s="79"/>
    </row>
    <row r="28" spans="1:14" x14ac:dyDescent="0.25">
      <c r="A28" s="80" t="s">
        <v>161</v>
      </c>
      <c r="B28" s="70">
        <v>45119</v>
      </c>
      <c r="C28" s="71" t="s">
        <v>50</v>
      </c>
      <c r="D28" s="71" t="s">
        <v>71</v>
      </c>
      <c r="E28" s="71" t="s">
        <v>214</v>
      </c>
      <c r="F28" s="71">
        <v>39</v>
      </c>
      <c r="G28" s="71">
        <v>39</v>
      </c>
      <c r="H28" s="71"/>
      <c r="I28" s="71"/>
      <c r="J28" s="71"/>
      <c r="K28" s="71"/>
      <c r="L28" s="71"/>
      <c r="M28" s="71"/>
      <c r="N28" s="79"/>
    </row>
    <row r="29" spans="1:14" x14ac:dyDescent="0.25">
      <c r="A29" s="80" t="s">
        <v>161</v>
      </c>
      <c r="B29" s="70">
        <v>45119</v>
      </c>
      <c r="C29" s="71" t="s">
        <v>50</v>
      </c>
      <c r="D29" s="71" t="s">
        <v>78</v>
      </c>
      <c r="E29" s="71" t="s">
        <v>214</v>
      </c>
      <c r="F29" s="71">
        <v>1147</v>
      </c>
      <c r="G29" s="71">
        <v>1147</v>
      </c>
      <c r="H29" s="71"/>
      <c r="I29" s="71"/>
      <c r="J29" s="71"/>
      <c r="K29" s="71"/>
      <c r="L29" s="71"/>
      <c r="M29" s="71"/>
      <c r="N29" s="79"/>
    </row>
    <row r="30" spans="1:14" x14ac:dyDescent="0.25">
      <c r="A30" s="80" t="s">
        <v>161</v>
      </c>
      <c r="B30" s="70">
        <v>45119</v>
      </c>
      <c r="C30" s="71" t="s">
        <v>50</v>
      </c>
      <c r="D30" s="71" t="s">
        <v>74</v>
      </c>
      <c r="E30" s="71" t="s">
        <v>214</v>
      </c>
      <c r="F30" s="71">
        <v>63</v>
      </c>
      <c r="G30" s="71">
        <v>63</v>
      </c>
      <c r="H30" s="71"/>
      <c r="I30" s="71"/>
      <c r="J30" s="71"/>
      <c r="K30" s="71"/>
      <c r="L30" s="71"/>
      <c r="M30" s="71"/>
      <c r="N30" s="79"/>
    </row>
    <row r="31" spans="1:14" x14ac:dyDescent="0.25">
      <c r="A31" s="165" t="s">
        <v>161</v>
      </c>
      <c r="B31" s="166">
        <v>45119</v>
      </c>
      <c r="C31" s="167" t="s">
        <v>50</v>
      </c>
      <c r="D31" s="164" t="s">
        <v>298</v>
      </c>
      <c r="E31" s="164" t="s">
        <v>214</v>
      </c>
      <c r="F31" s="164"/>
      <c r="G31" s="164"/>
      <c r="H31" s="164"/>
      <c r="I31" s="164"/>
      <c r="J31" s="164"/>
      <c r="K31" s="164"/>
      <c r="L31" s="164"/>
      <c r="M31" s="164"/>
      <c r="N31" s="79"/>
    </row>
    <row r="32" spans="1:14" x14ac:dyDescent="0.25">
      <c r="A32" s="75" t="s">
        <v>243</v>
      </c>
      <c r="B32" s="66">
        <v>45196</v>
      </c>
      <c r="C32" s="67" t="s">
        <v>47</v>
      </c>
      <c r="D32" s="67" t="s">
        <v>77</v>
      </c>
      <c r="E32" s="67">
        <v>1</v>
      </c>
      <c r="F32" s="67">
        <v>3</v>
      </c>
      <c r="G32" s="67">
        <v>1</v>
      </c>
      <c r="H32" s="67"/>
      <c r="I32" s="67">
        <v>1</v>
      </c>
      <c r="J32" s="67"/>
      <c r="K32" s="67"/>
      <c r="L32" s="67">
        <v>1</v>
      </c>
      <c r="M32" s="67"/>
      <c r="N32" s="76"/>
    </row>
    <row r="33" spans="1:14" x14ac:dyDescent="0.25">
      <c r="A33" s="77" t="s">
        <v>243</v>
      </c>
      <c r="B33" s="68">
        <v>45196</v>
      </c>
      <c r="C33" s="69" t="s">
        <v>47</v>
      </c>
      <c r="D33" s="69" t="s">
        <v>80</v>
      </c>
      <c r="E33" s="69">
        <v>0</v>
      </c>
      <c r="F33" s="69"/>
      <c r="G33" s="69"/>
      <c r="H33" s="69"/>
      <c r="I33" s="69"/>
      <c r="J33" s="69"/>
      <c r="K33" s="69"/>
      <c r="L33" s="69"/>
      <c r="M33" s="69"/>
      <c r="N33" s="78"/>
    </row>
    <row r="34" spans="1:14" x14ac:dyDescent="0.25">
      <c r="A34" s="77" t="s">
        <v>243</v>
      </c>
      <c r="B34" s="68">
        <v>45196</v>
      </c>
      <c r="C34" s="69" t="s">
        <v>47</v>
      </c>
      <c r="D34" s="69" t="s">
        <v>65</v>
      </c>
      <c r="E34" s="69">
        <v>1</v>
      </c>
      <c r="F34" s="69">
        <v>3</v>
      </c>
      <c r="G34" s="69">
        <v>3</v>
      </c>
      <c r="H34" s="69"/>
      <c r="I34" s="69"/>
      <c r="J34" s="69"/>
      <c r="K34" s="69"/>
      <c r="L34" s="69"/>
      <c r="M34" s="69"/>
      <c r="N34" s="78"/>
    </row>
    <row r="35" spans="1:14" x14ac:dyDescent="0.25">
      <c r="A35" s="77" t="s">
        <v>243</v>
      </c>
      <c r="B35" s="68">
        <v>45196</v>
      </c>
      <c r="C35" s="69" t="s">
        <v>47</v>
      </c>
      <c r="D35" s="69" t="s">
        <v>76</v>
      </c>
      <c r="E35" s="69">
        <v>1</v>
      </c>
      <c r="F35" s="69">
        <v>2</v>
      </c>
      <c r="G35" s="69">
        <v>2</v>
      </c>
      <c r="H35" s="69"/>
      <c r="I35" s="69"/>
      <c r="J35" s="69"/>
      <c r="K35" s="69"/>
      <c r="L35" s="69"/>
      <c r="M35" s="69"/>
      <c r="N35" s="78"/>
    </row>
    <row r="36" spans="1:14" x14ac:dyDescent="0.25">
      <c r="A36" s="77" t="s">
        <v>243</v>
      </c>
      <c r="B36" s="68">
        <v>45196</v>
      </c>
      <c r="C36" s="69" t="s">
        <v>47</v>
      </c>
      <c r="D36" s="69" t="s">
        <v>71</v>
      </c>
      <c r="E36" s="69">
        <v>0</v>
      </c>
      <c r="F36" s="69"/>
      <c r="G36" s="69"/>
      <c r="H36" s="69"/>
      <c r="I36" s="69"/>
      <c r="J36" s="69"/>
      <c r="K36" s="69"/>
      <c r="L36" s="69"/>
      <c r="M36" s="69"/>
      <c r="N36" s="78"/>
    </row>
    <row r="37" spans="1:14" x14ac:dyDescent="0.25">
      <c r="A37" s="77" t="s">
        <v>243</v>
      </c>
      <c r="B37" s="68">
        <v>45196</v>
      </c>
      <c r="C37" s="69" t="s">
        <v>47</v>
      </c>
      <c r="D37" s="69" t="s">
        <v>78</v>
      </c>
      <c r="E37" s="69">
        <v>1</v>
      </c>
      <c r="F37" s="69">
        <v>4</v>
      </c>
      <c r="G37" s="69">
        <v>1</v>
      </c>
      <c r="H37" s="69"/>
      <c r="I37" s="69"/>
      <c r="J37" s="69"/>
      <c r="K37" s="69">
        <v>1</v>
      </c>
      <c r="L37" s="69"/>
      <c r="M37" s="69">
        <v>2</v>
      </c>
      <c r="N37" s="78" t="s">
        <v>362</v>
      </c>
    </row>
    <row r="38" spans="1:14" x14ac:dyDescent="0.25">
      <c r="A38" s="77" t="s">
        <v>243</v>
      </c>
      <c r="B38" s="68">
        <v>45196</v>
      </c>
      <c r="C38" s="69" t="s">
        <v>47</v>
      </c>
      <c r="D38" s="69" t="s">
        <v>74</v>
      </c>
      <c r="E38" s="69">
        <v>0</v>
      </c>
      <c r="F38" s="69"/>
      <c r="G38" s="69"/>
      <c r="H38" s="69"/>
      <c r="I38" s="69"/>
      <c r="J38" s="69"/>
      <c r="K38" s="69"/>
      <c r="L38" s="69"/>
      <c r="M38" s="69"/>
      <c r="N38" s="78"/>
    </row>
    <row r="39" spans="1:14" x14ac:dyDescent="0.25">
      <c r="A39" s="77" t="s">
        <v>243</v>
      </c>
      <c r="B39" s="68">
        <v>45196</v>
      </c>
      <c r="C39" s="69" t="s">
        <v>47</v>
      </c>
      <c r="D39" s="69" t="s">
        <v>298</v>
      </c>
      <c r="E39" s="69">
        <v>0</v>
      </c>
      <c r="F39" s="69">
        <v>0</v>
      </c>
      <c r="G39" s="69"/>
      <c r="H39" s="69"/>
      <c r="I39" s="69"/>
      <c r="J39" s="69"/>
      <c r="K39" s="69"/>
      <c r="L39" s="69"/>
      <c r="M39" s="69"/>
      <c r="N39" s="78"/>
    </row>
    <row r="40" spans="1:14" x14ac:dyDescent="0.25">
      <c r="A40" s="80" t="s">
        <v>243</v>
      </c>
      <c r="B40" s="70"/>
      <c r="C40" s="71" t="s">
        <v>50</v>
      </c>
      <c r="D40" s="71" t="s">
        <v>77</v>
      </c>
      <c r="E40" s="71" t="s">
        <v>214</v>
      </c>
      <c r="F40" s="71"/>
      <c r="G40" s="71"/>
      <c r="H40" s="71"/>
      <c r="I40" s="71"/>
      <c r="J40" s="71"/>
      <c r="K40" s="71"/>
      <c r="L40" s="71"/>
      <c r="M40" s="71"/>
      <c r="N40" s="85"/>
    </row>
    <row r="41" spans="1:14" x14ac:dyDescent="0.25">
      <c r="A41" s="80" t="s">
        <v>243</v>
      </c>
      <c r="B41" s="70"/>
      <c r="C41" s="71" t="s">
        <v>50</v>
      </c>
      <c r="D41" s="71" t="s">
        <v>80</v>
      </c>
      <c r="E41" s="71" t="s">
        <v>214</v>
      </c>
      <c r="F41" s="71"/>
      <c r="G41" s="71"/>
      <c r="H41" s="71"/>
      <c r="I41" s="71"/>
      <c r="J41" s="71"/>
      <c r="K41" s="71"/>
      <c r="L41" s="71"/>
      <c r="M41" s="71"/>
      <c r="N41" s="79"/>
    </row>
    <row r="42" spans="1:14" x14ac:dyDescent="0.25">
      <c r="A42" s="80" t="s">
        <v>243</v>
      </c>
      <c r="B42" s="70"/>
      <c r="C42" s="71" t="s">
        <v>50</v>
      </c>
      <c r="D42" s="71" t="s">
        <v>65</v>
      </c>
      <c r="E42" s="71" t="s">
        <v>214</v>
      </c>
      <c r="F42" s="71"/>
      <c r="G42" s="71"/>
      <c r="H42" s="71"/>
      <c r="I42" s="71"/>
      <c r="J42" s="71"/>
      <c r="K42" s="71"/>
      <c r="L42" s="71"/>
      <c r="M42" s="71"/>
      <c r="N42" s="79"/>
    </row>
    <row r="43" spans="1:14" x14ac:dyDescent="0.25">
      <c r="A43" s="80" t="s">
        <v>243</v>
      </c>
      <c r="B43" s="70"/>
      <c r="C43" s="71" t="s">
        <v>50</v>
      </c>
      <c r="D43" s="71" t="s">
        <v>76</v>
      </c>
      <c r="E43" s="71" t="s">
        <v>214</v>
      </c>
      <c r="F43" s="71"/>
      <c r="G43" s="71"/>
      <c r="H43" s="71"/>
      <c r="I43" s="71"/>
      <c r="J43" s="71"/>
      <c r="K43" s="71"/>
      <c r="L43" s="71"/>
      <c r="M43" s="71"/>
      <c r="N43" s="79"/>
    </row>
    <row r="44" spans="1:14" x14ac:dyDescent="0.25">
      <c r="A44" s="80" t="s">
        <v>243</v>
      </c>
      <c r="B44" s="70"/>
      <c r="C44" s="71" t="s">
        <v>50</v>
      </c>
      <c r="D44" s="71" t="s">
        <v>71</v>
      </c>
      <c r="E44" s="71" t="s">
        <v>214</v>
      </c>
      <c r="F44" s="71"/>
      <c r="G44" s="71"/>
      <c r="H44" s="71"/>
      <c r="I44" s="71"/>
      <c r="J44" s="71"/>
      <c r="K44" s="71"/>
      <c r="L44" s="71"/>
      <c r="M44" s="71"/>
      <c r="N44" s="79"/>
    </row>
    <row r="45" spans="1:14" x14ac:dyDescent="0.25">
      <c r="A45" s="80" t="s">
        <v>243</v>
      </c>
      <c r="B45" s="70"/>
      <c r="C45" s="71" t="s">
        <v>50</v>
      </c>
      <c r="D45" s="71" t="s">
        <v>78</v>
      </c>
      <c r="E45" s="71" t="s">
        <v>214</v>
      </c>
      <c r="F45" s="71"/>
      <c r="G45" s="71"/>
      <c r="H45" s="71"/>
      <c r="I45" s="71"/>
      <c r="J45" s="71"/>
      <c r="K45" s="71"/>
      <c r="L45" s="71"/>
      <c r="M45" s="71"/>
      <c r="N45" s="79"/>
    </row>
    <row r="46" spans="1:14" x14ac:dyDescent="0.25">
      <c r="A46" s="80" t="s">
        <v>243</v>
      </c>
      <c r="B46" s="70"/>
      <c r="C46" s="71" t="s">
        <v>50</v>
      </c>
      <c r="D46" s="71" t="s">
        <v>74</v>
      </c>
      <c r="E46" s="71" t="s">
        <v>214</v>
      </c>
      <c r="F46" s="71"/>
      <c r="G46" s="71"/>
      <c r="H46" s="71"/>
      <c r="I46" s="71"/>
      <c r="J46" s="71"/>
      <c r="K46" s="71"/>
      <c r="L46" s="71"/>
      <c r="M46" s="71"/>
      <c r="N46" s="79"/>
    </row>
    <row r="47" spans="1:14" x14ac:dyDescent="0.25">
      <c r="A47" s="165" t="s">
        <v>295</v>
      </c>
      <c r="B47" s="166"/>
      <c r="C47" s="167" t="s">
        <v>50</v>
      </c>
      <c r="D47" s="164" t="s">
        <v>298</v>
      </c>
      <c r="E47" s="164" t="s">
        <v>214</v>
      </c>
      <c r="F47" s="164"/>
      <c r="G47" s="164"/>
      <c r="H47" s="164"/>
      <c r="I47" s="164"/>
      <c r="J47" s="164"/>
      <c r="K47" s="164"/>
      <c r="L47" s="164"/>
      <c r="M47" s="164"/>
      <c r="N47" s="79"/>
    </row>
    <row r="48" spans="1:14" x14ac:dyDescent="0.25">
      <c r="A48" s="75" t="s">
        <v>295</v>
      </c>
      <c r="B48" s="66">
        <v>45301</v>
      </c>
      <c r="C48" s="67" t="s">
        <v>47</v>
      </c>
      <c r="D48" s="67" t="s">
        <v>77</v>
      </c>
      <c r="E48" s="67" t="s">
        <v>214</v>
      </c>
      <c r="F48" s="67">
        <v>1</v>
      </c>
      <c r="G48" s="67">
        <v>1</v>
      </c>
      <c r="H48" s="67"/>
      <c r="I48" s="67"/>
      <c r="J48" s="67"/>
      <c r="K48" s="67"/>
      <c r="L48" s="67"/>
      <c r="M48" s="67"/>
      <c r="N48" s="76"/>
    </row>
    <row r="49" spans="1:14" x14ac:dyDescent="0.25">
      <c r="A49" s="77" t="s">
        <v>295</v>
      </c>
      <c r="B49" s="68">
        <v>45301</v>
      </c>
      <c r="C49" s="69" t="s">
        <v>47</v>
      </c>
      <c r="D49" s="69" t="s">
        <v>80</v>
      </c>
      <c r="E49" s="69" t="s">
        <v>214</v>
      </c>
      <c r="F49" s="69"/>
      <c r="G49" s="69"/>
      <c r="H49" s="69"/>
      <c r="I49" s="69"/>
      <c r="J49" s="69"/>
      <c r="K49" s="69"/>
      <c r="L49" s="69"/>
      <c r="M49" s="69"/>
      <c r="N49" s="78"/>
    </row>
    <row r="50" spans="1:14" x14ac:dyDescent="0.25">
      <c r="A50" s="77" t="s">
        <v>295</v>
      </c>
      <c r="B50" s="68">
        <v>45301</v>
      </c>
      <c r="C50" s="69" t="s">
        <v>47</v>
      </c>
      <c r="D50" s="69" t="s">
        <v>65</v>
      </c>
      <c r="E50" s="69" t="s">
        <v>214</v>
      </c>
      <c r="F50" s="69">
        <v>4</v>
      </c>
      <c r="G50" s="69">
        <v>3</v>
      </c>
      <c r="H50" s="69"/>
      <c r="I50" s="69">
        <v>1</v>
      </c>
      <c r="J50" s="69"/>
      <c r="K50" s="69"/>
      <c r="L50" s="69"/>
      <c r="M50" s="69"/>
      <c r="N50" s="78"/>
    </row>
    <row r="51" spans="1:14" x14ac:dyDescent="0.25">
      <c r="A51" s="77" t="s">
        <v>295</v>
      </c>
      <c r="B51" s="68">
        <v>45301</v>
      </c>
      <c r="C51" s="69" t="s">
        <v>47</v>
      </c>
      <c r="D51" s="69" t="s">
        <v>76</v>
      </c>
      <c r="E51" s="69" t="s">
        <v>214</v>
      </c>
      <c r="F51" s="69">
        <v>3</v>
      </c>
      <c r="G51" s="69"/>
      <c r="H51" s="69"/>
      <c r="I51" s="69"/>
      <c r="J51" s="69"/>
      <c r="K51" s="69"/>
      <c r="L51" s="69"/>
      <c r="M51" s="69">
        <v>3</v>
      </c>
      <c r="N51" s="78" t="s">
        <v>363</v>
      </c>
    </row>
    <row r="52" spans="1:14" x14ac:dyDescent="0.25">
      <c r="A52" s="77" t="s">
        <v>295</v>
      </c>
      <c r="B52" s="68">
        <v>45301</v>
      </c>
      <c r="C52" s="69" t="s">
        <v>47</v>
      </c>
      <c r="D52" s="69" t="s">
        <v>71</v>
      </c>
      <c r="E52" s="69" t="s">
        <v>214</v>
      </c>
      <c r="F52" s="69"/>
      <c r="G52" s="69"/>
      <c r="H52" s="69"/>
      <c r="I52" s="69"/>
      <c r="J52" s="69"/>
      <c r="K52" s="69"/>
      <c r="L52" s="69"/>
      <c r="M52" s="69"/>
      <c r="N52" s="78"/>
    </row>
    <row r="53" spans="1:14" x14ac:dyDescent="0.25">
      <c r="A53" s="77" t="s">
        <v>295</v>
      </c>
      <c r="B53" s="68">
        <v>45301</v>
      </c>
      <c r="C53" s="69" t="s">
        <v>47</v>
      </c>
      <c r="D53" s="69" t="s">
        <v>78</v>
      </c>
      <c r="E53" s="69" t="s">
        <v>214</v>
      </c>
      <c r="F53" s="69">
        <v>1</v>
      </c>
      <c r="G53" s="69"/>
      <c r="H53" s="69"/>
      <c r="I53" s="69"/>
      <c r="J53" s="69"/>
      <c r="K53" s="69">
        <v>1</v>
      </c>
      <c r="L53" s="69"/>
      <c r="M53" s="69"/>
      <c r="N53" s="78"/>
    </row>
    <row r="54" spans="1:14" x14ac:dyDescent="0.25">
      <c r="A54" s="77" t="s">
        <v>295</v>
      </c>
      <c r="B54" s="68">
        <v>45301</v>
      </c>
      <c r="C54" s="69" t="s">
        <v>47</v>
      </c>
      <c r="D54" s="69" t="s">
        <v>74</v>
      </c>
      <c r="E54" s="69" t="s">
        <v>214</v>
      </c>
      <c r="F54" s="69"/>
      <c r="G54" s="69"/>
      <c r="H54" s="69"/>
      <c r="I54" s="69"/>
      <c r="J54" s="69"/>
      <c r="K54" s="69"/>
      <c r="L54" s="69"/>
      <c r="M54" s="69"/>
      <c r="N54" s="78"/>
    </row>
    <row r="55" spans="1:14" x14ac:dyDescent="0.25">
      <c r="A55" s="77" t="s">
        <v>46</v>
      </c>
      <c r="B55" s="68">
        <v>45301</v>
      </c>
      <c r="C55" s="69" t="s">
        <v>47</v>
      </c>
      <c r="D55" s="69" t="s">
        <v>298</v>
      </c>
      <c r="E55" s="69" t="s">
        <v>214</v>
      </c>
      <c r="F55" s="69">
        <v>2</v>
      </c>
      <c r="G55" s="69">
        <v>1</v>
      </c>
      <c r="H55" s="69"/>
      <c r="I55" s="69"/>
      <c r="J55" s="69"/>
      <c r="K55" s="69"/>
      <c r="L55" s="69"/>
      <c r="M55" s="69">
        <v>1</v>
      </c>
      <c r="N55" s="78" t="s">
        <v>364</v>
      </c>
    </row>
    <row r="56" spans="1:14" x14ac:dyDescent="0.25">
      <c r="A56" s="80" t="s">
        <v>295</v>
      </c>
      <c r="B56" s="162">
        <v>45294</v>
      </c>
      <c r="C56" s="71" t="s">
        <v>50</v>
      </c>
      <c r="D56" s="71" t="s">
        <v>77</v>
      </c>
      <c r="E56" s="71" t="s">
        <v>214</v>
      </c>
      <c r="F56" s="71">
        <v>1546</v>
      </c>
      <c r="G56" s="71">
        <v>1546</v>
      </c>
      <c r="H56" s="71"/>
      <c r="I56" s="71"/>
      <c r="J56" s="71"/>
      <c r="K56" s="71"/>
      <c r="L56" s="71"/>
      <c r="M56" s="71"/>
      <c r="N56" s="85"/>
    </row>
    <row r="57" spans="1:14" x14ac:dyDescent="0.25">
      <c r="A57" s="80" t="s">
        <v>295</v>
      </c>
      <c r="B57" s="162">
        <v>45294</v>
      </c>
      <c r="C57" s="71" t="s">
        <v>50</v>
      </c>
      <c r="D57" s="71" t="s">
        <v>80</v>
      </c>
      <c r="E57" s="71" t="s">
        <v>214</v>
      </c>
      <c r="F57" s="71">
        <v>219</v>
      </c>
      <c r="G57" s="71">
        <v>219</v>
      </c>
      <c r="H57" s="71"/>
      <c r="I57" s="71"/>
      <c r="J57" s="71"/>
      <c r="K57" s="71"/>
      <c r="L57" s="71"/>
      <c r="M57" s="71"/>
      <c r="N57" s="79"/>
    </row>
    <row r="58" spans="1:14" x14ac:dyDescent="0.25">
      <c r="A58" s="80" t="s">
        <v>295</v>
      </c>
      <c r="B58" s="162">
        <v>45294</v>
      </c>
      <c r="C58" s="71" t="s">
        <v>50</v>
      </c>
      <c r="D58" s="71" t="s">
        <v>65</v>
      </c>
      <c r="E58" s="71" t="s">
        <v>214</v>
      </c>
      <c r="F58" s="71">
        <v>670</v>
      </c>
      <c r="G58" s="71">
        <v>670</v>
      </c>
      <c r="H58" s="71"/>
      <c r="I58" s="71"/>
      <c r="J58" s="71"/>
      <c r="K58" s="71"/>
      <c r="L58" s="71"/>
      <c r="M58" s="71"/>
      <c r="N58" s="79"/>
    </row>
    <row r="59" spans="1:14" x14ac:dyDescent="0.25">
      <c r="A59" s="80" t="s">
        <v>295</v>
      </c>
      <c r="B59" s="162">
        <v>45294</v>
      </c>
      <c r="C59" s="71" t="s">
        <v>50</v>
      </c>
      <c r="D59" s="71" t="s">
        <v>76</v>
      </c>
      <c r="E59" s="71" t="s">
        <v>214</v>
      </c>
      <c r="F59" s="71">
        <v>718</v>
      </c>
      <c r="G59" s="71">
        <v>718</v>
      </c>
      <c r="H59" s="71"/>
      <c r="I59" s="71"/>
      <c r="J59" s="71"/>
      <c r="K59" s="71"/>
      <c r="L59" s="71"/>
      <c r="M59" s="71"/>
      <c r="N59" s="79"/>
    </row>
    <row r="60" spans="1:14" x14ac:dyDescent="0.25">
      <c r="A60" s="80" t="s">
        <v>295</v>
      </c>
      <c r="B60" s="162">
        <v>45294</v>
      </c>
      <c r="C60" s="71" t="s">
        <v>50</v>
      </c>
      <c r="D60" s="71" t="s">
        <v>71</v>
      </c>
      <c r="E60" s="71" t="s">
        <v>214</v>
      </c>
      <c r="F60" s="71">
        <v>39</v>
      </c>
      <c r="G60" s="71">
        <v>39</v>
      </c>
      <c r="H60" s="71"/>
      <c r="I60" s="71"/>
      <c r="J60" s="71"/>
      <c r="K60" s="71"/>
      <c r="L60" s="71"/>
      <c r="M60" s="71"/>
      <c r="N60" s="79"/>
    </row>
    <row r="61" spans="1:14" x14ac:dyDescent="0.25">
      <c r="A61" s="80" t="s">
        <v>295</v>
      </c>
      <c r="B61" s="162">
        <v>45294</v>
      </c>
      <c r="C61" s="71" t="s">
        <v>50</v>
      </c>
      <c r="D61" s="71" t="s">
        <v>78</v>
      </c>
      <c r="E61" s="71" t="s">
        <v>214</v>
      </c>
      <c r="F61" s="71">
        <v>1165</v>
      </c>
      <c r="G61" s="71">
        <v>1165</v>
      </c>
      <c r="H61" s="71"/>
      <c r="I61" s="71"/>
      <c r="J61" s="71"/>
      <c r="K61" s="71"/>
      <c r="L61" s="71"/>
      <c r="M61" s="71"/>
      <c r="N61" s="79"/>
    </row>
    <row r="62" spans="1:14" x14ac:dyDescent="0.25">
      <c r="A62" s="161" t="s">
        <v>295</v>
      </c>
      <c r="B62" s="162">
        <v>45294</v>
      </c>
      <c r="C62" s="115" t="s">
        <v>50</v>
      </c>
      <c r="D62" s="115" t="s">
        <v>74</v>
      </c>
      <c r="E62" s="115" t="s">
        <v>214</v>
      </c>
      <c r="F62" s="115">
        <v>64</v>
      </c>
      <c r="G62" s="115">
        <v>64</v>
      </c>
      <c r="H62" s="115"/>
      <c r="I62" s="115"/>
      <c r="J62" s="115"/>
      <c r="K62" s="115"/>
      <c r="L62" s="115"/>
      <c r="M62" s="115"/>
      <c r="N62" s="79"/>
    </row>
    <row r="63" spans="1:14" ht="15.75" thickBot="1" x14ac:dyDescent="0.3">
      <c r="A63" s="82" t="s">
        <v>295</v>
      </c>
      <c r="B63" s="83">
        <v>45294</v>
      </c>
      <c r="C63" s="84" t="s">
        <v>50</v>
      </c>
      <c r="D63" s="84" t="s">
        <v>298</v>
      </c>
      <c r="E63" s="84" t="s">
        <v>214</v>
      </c>
      <c r="F63" s="84">
        <v>243</v>
      </c>
      <c r="G63" s="84">
        <v>243</v>
      </c>
      <c r="H63" s="84"/>
      <c r="I63" s="84"/>
      <c r="J63" s="84"/>
      <c r="K63" s="84"/>
      <c r="L63" s="84"/>
      <c r="M63" s="84"/>
      <c r="N63" s="163"/>
    </row>
  </sheetData>
  <sheetProtection algorithmName="SHA-512" hashValue="mFWdzPBZj4BEMpkqnolTHGhdpE31ZrjAsvTqCAznHMI4d/judWKQobVbnOINVU2vH9Nyhp7Vxdq1/QA+qwJLiQ==" saltValue="gvHS8c+cXvqB4mBDvx8BwQ==" spinCount="100000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F1FE-670E-436F-903D-16128365158B}">
  <sheetPr>
    <tabColor rgb="FFFFD5D5"/>
  </sheetPr>
  <dimension ref="A1:R110"/>
  <sheetViews>
    <sheetView showZeros="0" workbookViewId="0">
      <selection activeCell="D119" sqref="D119"/>
    </sheetView>
  </sheetViews>
  <sheetFormatPr defaultRowHeight="15" x14ac:dyDescent="0.25"/>
  <cols>
    <col min="1" max="1" width="11.5703125" bestFit="1" customWidth="1"/>
    <col min="2" max="2" width="9.7109375" bestFit="1" customWidth="1"/>
    <col min="3" max="3" width="11.42578125" bestFit="1" customWidth="1"/>
    <col min="4" max="4" width="46.28515625" bestFit="1" customWidth="1"/>
    <col min="5" max="5" width="21.5703125" customWidth="1"/>
    <col min="6" max="6" width="16.28515625" customWidth="1"/>
    <col min="7" max="7" width="4.7109375" customWidth="1"/>
    <col min="8" max="8" width="5.42578125" customWidth="1"/>
    <col min="9" max="10" width="5.140625" customWidth="1"/>
    <col min="11" max="11" width="5.28515625" customWidth="1"/>
    <col min="12" max="13" width="4.7109375" customWidth="1"/>
    <col min="14" max="14" width="62.140625" customWidth="1"/>
    <col min="16" max="16" width="9" customWidth="1"/>
    <col min="17" max="17" width="8.140625" customWidth="1"/>
    <col min="18" max="18" width="13.28515625" bestFit="1" customWidth="1"/>
  </cols>
  <sheetData>
    <row r="1" s="16" customFormat="1" x14ac:dyDescent="0.25"/>
    <row r="2" s="16" customFormat="1" x14ac:dyDescent="0.25"/>
    <row r="3" s="16" customFormat="1" x14ac:dyDescent="0.25"/>
    <row r="4" s="16" customFormat="1" x14ac:dyDescent="0.25"/>
    <row r="5" s="16" customFormat="1" x14ac:dyDescent="0.25"/>
    <row r="6" s="16" customFormat="1" x14ac:dyDescent="0.25"/>
    <row r="7" s="16" customFormat="1" x14ac:dyDescent="0.25"/>
    <row r="8" s="16" customFormat="1" x14ac:dyDescent="0.25"/>
    <row r="9" s="16" customFormat="1" x14ac:dyDescent="0.25"/>
    <row r="10" s="16" customFormat="1" x14ac:dyDescent="0.25"/>
    <row r="11" s="16" customFormat="1" x14ac:dyDescent="0.25"/>
    <row r="12" s="16" customFormat="1" x14ac:dyDescent="0.25"/>
    <row r="13" s="16" customFormat="1" x14ac:dyDescent="0.25"/>
    <row r="14" s="16" customFormat="1" x14ac:dyDescent="0.25"/>
    <row r="15" s="16" customFormat="1" x14ac:dyDescent="0.25"/>
    <row r="16" s="16" customFormat="1" x14ac:dyDescent="0.25"/>
    <row r="17" spans="1:18" s="16" customFormat="1" x14ac:dyDescent="0.25"/>
    <row r="18" spans="1:18" s="16" customFormat="1" x14ac:dyDescent="0.25"/>
    <row r="19" spans="1:18" s="16" customFormat="1" x14ac:dyDescent="0.25"/>
    <row r="20" spans="1:18" s="16" customFormat="1" x14ac:dyDescent="0.25"/>
    <row r="21" spans="1:18" s="16" customFormat="1" x14ac:dyDescent="0.25"/>
    <row r="22" spans="1:18" s="16" customFormat="1" x14ac:dyDescent="0.25"/>
    <row r="23" spans="1:18" s="16" customFormat="1" x14ac:dyDescent="0.25"/>
    <row r="24" spans="1:18" s="16" customFormat="1" x14ac:dyDescent="0.25"/>
    <row r="25" spans="1:18" s="16" customFormat="1" x14ac:dyDescent="0.25"/>
    <row r="26" spans="1:18" s="16" customFormat="1" x14ac:dyDescent="0.25"/>
    <row r="27" spans="1:18" s="16" customFormat="1" x14ac:dyDescent="0.25"/>
    <row r="28" spans="1:18" s="16" customFormat="1" x14ac:dyDescent="0.25"/>
    <row r="29" spans="1:18" s="16" customFormat="1" x14ac:dyDescent="0.25"/>
    <row r="30" spans="1:18" ht="15.75" thickBot="1" x14ac:dyDescent="0.3">
      <c r="A30" s="175"/>
      <c r="B30" s="175"/>
      <c r="C30" s="175"/>
      <c r="D30" s="175"/>
      <c r="E30" s="175"/>
      <c r="F30" s="175"/>
      <c r="G30" s="176" t="s">
        <v>30</v>
      </c>
      <c r="H30" s="176"/>
      <c r="I30" s="176"/>
      <c r="J30" s="176"/>
      <c r="K30" s="176"/>
      <c r="L30" s="176"/>
      <c r="M30" s="176"/>
      <c r="N30" s="174"/>
      <c r="O30" s="16"/>
      <c r="P30" s="16"/>
      <c r="Q30" s="16"/>
      <c r="R30" s="16"/>
    </row>
    <row r="31" spans="1:18" s="13" customFormat="1" ht="45" customHeight="1" x14ac:dyDescent="0.25">
      <c r="A31" s="9" t="s">
        <v>31</v>
      </c>
      <c r="B31" s="9" t="s">
        <v>32</v>
      </c>
      <c r="C31" s="9" t="s">
        <v>33</v>
      </c>
      <c r="D31" s="9" t="s">
        <v>34</v>
      </c>
      <c r="E31" s="9" t="s">
        <v>35</v>
      </c>
      <c r="F31" s="9" t="s">
        <v>36</v>
      </c>
      <c r="G31" s="10" t="s">
        <v>37</v>
      </c>
      <c r="H31" s="10" t="s">
        <v>38</v>
      </c>
      <c r="I31" s="10" t="s">
        <v>39</v>
      </c>
      <c r="J31" s="10" t="s">
        <v>40</v>
      </c>
      <c r="K31" s="10" t="s">
        <v>41</v>
      </c>
      <c r="L31" s="10" t="s">
        <v>42</v>
      </c>
      <c r="M31" s="10" t="s">
        <v>43</v>
      </c>
      <c r="N31" s="9" t="s">
        <v>44</v>
      </c>
      <c r="Q31" s="11" t="s">
        <v>45</v>
      </c>
      <c r="R31" s="12"/>
    </row>
    <row r="32" spans="1:18" x14ac:dyDescent="0.25">
      <c r="A32" s="16" t="s">
        <v>46</v>
      </c>
      <c r="B32" s="4">
        <v>45014</v>
      </c>
      <c r="C32" s="4" t="s">
        <v>47</v>
      </c>
      <c r="D32" s="1" t="s">
        <v>48</v>
      </c>
      <c r="E32" s="16"/>
      <c r="F32" s="16">
        <v>3</v>
      </c>
      <c r="G32" s="16">
        <v>3</v>
      </c>
      <c r="H32" s="16"/>
      <c r="I32" s="16"/>
      <c r="J32" s="16"/>
      <c r="K32" s="16"/>
      <c r="L32" s="16"/>
      <c r="M32" s="16"/>
      <c r="N32" s="16"/>
      <c r="O32" s="16"/>
      <c r="P32" s="16"/>
      <c r="Q32" s="7" t="s">
        <v>37</v>
      </c>
      <c r="R32" s="5" t="s">
        <v>49</v>
      </c>
    </row>
    <row r="33" spans="1:18" x14ac:dyDescent="0.25">
      <c r="A33" s="16" t="s">
        <v>46</v>
      </c>
      <c r="B33" s="4">
        <v>44986</v>
      </c>
      <c r="C33" s="4" t="s">
        <v>50</v>
      </c>
      <c r="D33" s="1" t="s">
        <v>48</v>
      </c>
      <c r="E33" s="16"/>
      <c r="F33" s="16"/>
      <c r="G33" s="16">
        <v>974</v>
      </c>
      <c r="H33" s="16"/>
      <c r="I33" s="16"/>
      <c r="J33" s="16"/>
      <c r="K33" s="16"/>
      <c r="L33" s="16"/>
      <c r="M33" s="16"/>
      <c r="N33" s="16"/>
      <c r="O33" s="16"/>
      <c r="P33" s="16"/>
      <c r="Q33" s="7" t="s">
        <v>38</v>
      </c>
      <c r="R33" s="5" t="s">
        <v>51</v>
      </c>
    </row>
    <row r="34" spans="1:18" x14ac:dyDescent="0.25">
      <c r="A34" s="16" t="s">
        <v>46</v>
      </c>
      <c r="B34" s="4">
        <v>45014</v>
      </c>
      <c r="C34" s="4" t="s">
        <v>47</v>
      </c>
      <c r="D34" s="16" t="s">
        <v>52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7" t="s">
        <v>39</v>
      </c>
      <c r="R34" s="5" t="s">
        <v>53</v>
      </c>
    </row>
    <row r="35" spans="1:18" x14ac:dyDescent="0.25">
      <c r="A35" s="16" t="s">
        <v>46</v>
      </c>
      <c r="B35" s="4">
        <v>44986</v>
      </c>
      <c r="C35" s="4" t="s">
        <v>50</v>
      </c>
      <c r="D35" s="16" t="s">
        <v>52</v>
      </c>
      <c r="E35" s="16"/>
      <c r="F35" s="16"/>
      <c r="G35" s="16">
        <v>27</v>
      </c>
      <c r="H35" s="16"/>
      <c r="I35" s="16"/>
      <c r="J35" s="16"/>
      <c r="K35" s="16"/>
      <c r="L35" s="16"/>
      <c r="M35" s="16"/>
      <c r="N35" s="16"/>
      <c r="O35" s="16"/>
      <c r="P35" s="16"/>
      <c r="Q35" s="7" t="s">
        <v>40</v>
      </c>
      <c r="R35" s="5" t="s">
        <v>54</v>
      </c>
    </row>
    <row r="36" spans="1:18" x14ac:dyDescent="0.25">
      <c r="A36" s="16" t="s">
        <v>46</v>
      </c>
      <c r="B36" s="4">
        <v>45014</v>
      </c>
      <c r="C36" s="4" t="s">
        <v>47</v>
      </c>
      <c r="D36" s="2" t="s">
        <v>55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7" t="s">
        <v>41</v>
      </c>
      <c r="R36" s="5" t="s">
        <v>56</v>
      </c>
    </row>
    <row r="37" spans="1:18" ht="15" customHeight="1" x14ac:dyDescent="0.25">
      <c r="A37" s="16" t="s">
        <v>46</v>
      </c>
      <c r="B37" s="4">
        <v>44986</v>
      </c>
      <c r="C37" s="4" t="s">
        <v>50</v>
      </c>
      <c r="D37" s="2" t="s">
        <v>55</v>
      </c>
      <c r="E37" s="16"/>
      <c r="F37" s="16"/>
      <c r="G37" s="16">
        <v>334</v>
      </c>
      <c r="H37" s="16"/>
      <c r="I37" s="16"/>
      <c r="J37" s="16"/>
      <c r="K37" s="16"/>
      <c r="L37" s="16"/>
      <c r="M37" s="16"/>
      <c r="N37" s="16"/>
      <c r="O37" s="16"/>
      <c r="P37" s="16"/>
      <c r="Q37" s="7" t="s">
        <v>42</v>
      </c>
      <c r="R37" s="5" t="s">
        <v>57</v>
      </c>
    </row>
    <row r="38" spans="1:18" ht="15.75" thickBot="1" x14ac:dyDescent="0.3">
      <c r="A38" s="16" t="s">
        <v>46</v>
      </c>
      <c r="B38" s="4">
        <v>45014</v>
      </c>
      <c r="C38" s="4" t="s">
        <v>47</v>
      </c>
      <c r="D38" s="2" t="s">
        <v>58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8" t="s">
        <v>43</v>
      </c>
      <c r="R38" s="6" t="s">
        <v>59</v>
      </c>
    </row>
    <row r="39" spans="1:18" ht="15" customHeight="1" x14ac:dyDescent="0.25">
      <c r="A39" s="16" t="s">
        <v>46</v>
      </c>
      <c r="B39" s="4">
        <v>44986</v>
      </c>
      <c r="C39" s="4" t="s">
        <v>50</v>
      </c>
      <c r="D39" s="2" t="s">
        <v>58</v>
      </c>
      <c r="E39" s="16"/>
      <c r="F39" s="16"/>
      <c r="G39" s="16">
        <v>107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5">
      <c r="A40" s="16" t="s">
        <v>46</v>
      </c>
      <c r="B40" s="4">
        <v>45014</v>
      </c>
      <c r="C40" s="4" t="s">
        <v>47</v>
      </c>
      <c r="D40" s="2" t="s">
        <v>60</v>
      </c>
      <c r="E40" s="16"/>
      <c r="F40" s="16"/>
      <c r="G40" s="16"/>
      <c r="H40" s="16"/>
      <c r="I40" s="16"/>
      <c r="J40" s="16"/>
      <c r="K40" s="16"/>
      <c r="L40" s="16"/>
      <c r="M40" s="16"/>
      <c r="N40" s="16" t="s">
        <v>61</v>
      </c>
      <c r="O40" s="16"/>
      <c r="P40" s="16"/>
      <c r="Q40" s="16"/>
      <c r="R40" s="16"/>
    </row>
    <row r="41" spans="1:18" x14ac:dyDescent="0.25">
      <c r="A41" s="16" t="s">
        <v>46</v>
      </c>
      <c r="B41" s="4">
        <v>44986</v>
      </c>
      <c r="C41" s="4" t="s">
        <v>50</v>
      </c>
      <c r="D41" s="2" t="s">
        <v>60</v>
      </c>
      <c r="E41" s="16"/>
      <c r="F41" s="16"/>
      <c r="G41" s="16">
        <v>98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 customHeight="1" x14ac:dyDescent="0.25">
      <c r="A42" s="16" t="s">
        <v>46</v>
      </c>
      <c r="B42" s="4">
        <v>45014</v>
      </c>
      <c r="C42" s="4" t="s">
        <v>47</v>
      </c>
      <c r="D42" s="2" t="s">
        <v>62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 customHeight="1" x14ac:dyDescent="0.25">
      <c r="A43" s="16" t="s">
        <v>46</v>
      </c>
      <c r="B43" s="4">
        <v>44986</v>
      </c>
      <c r="C43" s="4" t="s">
        <v>50</v>
      </c>
      <c r="D43" s="2" t="s">
        <v>62</v>
      </c>
      <c r="E43" s="16"/>
      <c r="F43" s="16"/>
      <c r="G43" s="16">
        <v>220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25">
      <c r="A44" s="16" t="s">
        <v>46</v>
      </c>
      <c r="B44" s="4">
        <v>45014</v>
      </c>
      <c r="C44" s="4" t="s">
        <v>47</v>
      </c>
      <c r="D44" s="2" t="s">
        <v>63</v>
      </c>
      <c r="E44" s="16"/>
      <c r="F44" s="16"/>
      <c r="G44" s="16"/>
      <c r="H44" s="16"/>
      <c r="I44" s="16"/>
      <c r="J44" s="16"/>
      <c r="K44" s="16"/>
      <c r="L44" s="16"/>
      <c r="M44" s="16"/>
      <c r="N44" s="16" t="s">
        <v>64</v>
      </c>
      <c r="O44" s="16"/>
      <c r="P44" s="16"/>
      <c r="Q44" s="16"/>
      <c r="R44" s="16"/>
    </row>
    <row r="45" spans="1:18" x14ac:dyDescent="0.25">
      <c r="A45" s="16" t="s">
        <v>46</v>
      </c>
      <c r="B45" s="4">
        <v>44986</v>
      </c>
      <c r="C45" s="4" t="s">
        <v>50</v>
      </c>
      <c r="D45" s="2" t="s">
        <v>63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" customHeight="1" x14ac:dyDescent="0.25">
      <c r="A46" s="16" t="s">
        <v>46</v>
      </c>
      <c r="B46" s="4">
        <v>45014</v>
      </c>
      <c r="C46" s="4" t="s">
        <v>47</v>
      </c>
      <c r="D46" s="2" t="s">
        <v>65</v>
      </c>
      <c r="E46" s="16"/>
      <c r="F46" s="16">
        <v>7</v>
      </c>
      <c r="G46" s="16">
        <v>6</v>
      </c>
      <c r="H46" s="16"/>
      <c r="I46" s="16"/>
      <c r="J46" s="16"/>
      <c r="K46" s="16"/>
      <c r="L46" s="16"/>
      <c r="M46" s="16">
        <v>1</v>
      </c>
      <c r="N46" s="14" t="s">
        <v>66</v>
      </c>
      <c r="O46" s="16"/>
      <c r="P46" s="16"/>
      <c r="Q46" s="16"/>
      <c r="R46" s="16"/>
    </row>
    <row r="47" spans="1:18" ht="15" customHeight="1" x14ac:dyDescent="0.25">
      <c r="A47" s="16" t="s">
        <v>46</v>
      </c>
      <c r="B47" s="4">
        <v>44986</v>
      </c>
      <c r="C47" s="4" t="s">
        <v>50</v>
      </c>
      <c r="D47" s="2" t="s">
        <v>65</v>
      </c>
      <c r="E47" s="16"/>
      <c r="F47" s="16"/>
      <c r="G47" s="16">
        <v>674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customHeight="1" x14ac:dyDescent="0.25">
      <c r="A48" s="16" t="s">
        <v>46</v>
      </c>
      <c r="B48" s="4">
        <v>45014</v>
      </c>
      <c r="C48" s="4" t="s">
        <v>47</v>
      </c>
      <c r="D48" s="2" t="s">
        <v>67</v>
      </c>
      <c r="E48" s="16"/>
      <c r="F48" s="16"/>
      <c r="G48" s="16"/>
      <c r="H48" s="16"/>
      <c r="I48" s="16"/>
      <c r="J48" s="16"/>
      <c r="K48" s="16"/>
      <c r="L48" s="16"/>
      <c r="M48" s="16"/>
      <c r="N48" s="16" t="s">
        <v>64</v>
      </c>
      <c r="O48" s="16"/>
      <c r="P48" s="16"/>
      <c r="Q48" s="16"/>
      <c r="R48" s="16"/>
    </row>
    <row r="49" spans="1:14" ht="15" customHeight="1" x14ac:dyDescent="0.25">
      <c r="A49" s="16" t="s">
        <v>46</v>
      </c>
      <c r="B49" s="4">
        <v>44986</v>
      </c>
      <c r="C49" s="4" t="s">
        <v>50</v>
      </c>
      <c r="D49" s="2" t="s">
        <v>67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16" t="s">
        <v>46</v>
      </c>
      <c r="B50" s="4">
        <v>45014</v>
      </c>
      <c r="C50" s="4" t="s">
        <v>47</v>
      </c>
      <c r="D50" s="2" t="s">
        <v>68</v>
      </c>
      <c r="E50" s="16"/>
      <c r="F50" s="16"/>
      <c r="G50" s="16"/>
      <c r="H50" s="16"/>
      <c r="I50" s="16"/>
      <c r="J50" s="16"/>
      <c r="K50" s="16"/>
      <c r="L50" s="16"/>
      <c r="M50" s="16"/>
      <c r="N50" s="16" t="s">
        <v>69</v>
      </c>
    </row>
    <row r="51" spans="1:14" x14ac:dyDescent="0.25">
      <c r="A51" s="16" t="s">
        <v>46</v>
      </c>
      <c r="B51" s="4">
        <v>44986</v>
      </c>
      <c r="C51" s="4" t="s">
        <v>50</v>
      </c>
      <c r="D51" s="2" t="s">
        <v>68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16" t="s">
        <v>46</v>
      </c>
      <c r="B52" s="4">
        <v>45014</v>
      </c>
      <c r="C52" s="4" t="s">
        <v>47</v>
      </c>
      <c r="D52" s="2" t="s">
        <v>70</v>
      </c>
      <c r="E52" s="16"/>
      <c r="F52" s="16">
        <v>4</v>
      </c>
      <c r="G52" s="16">
        <v>4</v>
      </c>
      <c r="H52" s="16"/>
      <c r="I52" s="16"/>
      <c r="J52" s="16"/>
      <c r="K52" s="16"/>
      <c r="L52" s="16"/>
      <c r="M52" s="16"/>
      <c r="N52" s="16"/>
    </row>
    <row r="53" spans="1:14" x14ac:dyDescent="0.25">
      <c r="A53" s="16" t="s">
        <v>46</v>
      </c>
      <c r="B53" s="4">
        <v>44986</v>
      </c>
      <c r="C53" s="4" t="s">
        <v>50</v>
      </c>
      <c r="D53" s="2" t="s">
        <v>70</v>
      </c>
      <c r="E53" s="16"/>
      <c r="F53" s="16"/>
      <c r="G53" s="16">
        <v>717</v>
      </c>
      <c r="H53" s="16"/>
      <c r="I53" s="16"/>
      <c r="J53" s="16"/>
      <c r="K53" s="16"/>
      <c r="L53" s="16"/>
      <c r="M53" s="16"/>
      <c r="N53" s="16"/>
    </row>
    <row r="54" spans="1:14" x14ac:dyDescent="0.25">
      <c r="A54" s="16" t="s">
        <v>46</v>
      </c>
      <c r="B54" s="4">
        <v>45014</v>
      </c>
      <c r="C54" s="4" t="s">
        <v>47</v>
      </c>
      <c r="D54" s="2" t="s">
        <v>71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x14ac:dyDescent="0.25">
      <c r="A55" s="16" t="s">
        <v>46</v>
      </c>
      <c r="B55" s="4">
        <v>44986</v>
      </c>
      <c r="C55" s="4" t="s">
        <v>50</v>
      </c>
      <c r="D55" s="2" t="s">
        <v>71</v>
      </c>
      <c r="E55" s="16"/>
      <c r="F55" s="16"/>
      <c r="G55" s="16">
        <v>39</v>
      </c>
      <c r="H55" s="16"/>
      <c r="I55" s="16"/>
      <c r="J55" s="16"/>
      <c r="K55" s="16"/>
      <c r="L55" s="16"/>
      <c r="M55" s="16"/>
      <c r="N55" s="16"/>
    </row>
    <row r="56" spans="1:14" x14ac:dyDescent="0.25">
      <c r="A56" s="16" t="s">
        <v>46</v>
      </c>
      <c r="B56" s="4">
        <v>45014</v>
      </c>
      <c r="C56" s="4" t="s">
        <v>47</v>
      </c>
      <c r="D56" s="2" t="s">
        <v>72</v>
      </c>
      <c r="E56" s="16"/>
      <c r="F56" s="16">
        <v>3</v>
      </c>
      <c r="G56" s="16">
        <v>1</v>
      </c>
      <c r="H56" s="16"/>
      <c r="I56" s="16"/>
      <c r="J56" s="16"/>
      <c r="K56" s="16">
        <v>1</v>
      </c>
      <c r="L56" s="16">
        <v>1</v>
      </c>
      <c r="M56" s="16"/>
      <c r="N56" s="16"/>
    </row>
    <row r="57" spans="1:14" x14ac:dyDescent="0.25">
      <c r="A57" s="16" t="s">
        <v>46</v>
      </c>
      <c r="B57" s="4">
        <v>44986</v>
      </c>
      <c r="C57" s="4" t="s">
        <v>50</v>
      </c>
      <c r="D57" s="2" t="s">
        <v>72</v>
      </c>
      <c r="E57" s="16"/>
      <c r="F57" s="16"/>
      <c r="G57" s="16">
        <v>1151</v>
      </c>
      <c r="H57" s="16"/>
      <c r="I57" s="16"/>
      <c r="J57" s="16"/>
      <c r="K57" s="16"/>
      <c r="L57" s="16"/>
      <c r="M57" s="16"/>
      <c r="N57" s="16"/>
    </row>
    <row r="58" spans="1:14" x14ac:dyDescent="0.25">
      <c r="A58" s="16" t="s">
        <v>46</v>
      </c>
      <c r="B58" s="4">
        <v>45014</v>
      </c>
      <c r="C58" s="4" t="s">
        <v>47</v>
      </c>
      <c r="D58" s="2" t="s">
        <v>73</v>
      </c>
      <c r="E58" s="16"/>
      <c r="F58" s="16"/>
      <c r="G58" s="16"/>
      <c r="H58" s="16"/>
      <c r="I58" s="16"/>
      <c r="J58" s="16"/>
      <c r="K58" s="16"/>
      <c r="L58" s="16"/>
      <c r="M58" s="16"/>
      <c r="N58" s="16" t="s">
        <v>64</v>
      </c>
    </row>
    <row r="59" spans="1:14" x14ac:dyDescent="0.25">
      <c r="A59" s="16" t="s">
        <v>46</v>
      </c>
      <c r="B59" s="4">
        <v>44986</v>
      </c>
      <c r="C59" s="4" t="s">
        <v>50</v>
      </c>
      <c r="D59" s="2" t="s">
        <v>73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" customHeight="1" x14ac:dyDescent="0.25">
      <c r="A60" s="16" t="s">
        <v>46</v>
      </c>
      <c r="B60" s="4">
        <v>45014</v>
      </c>
      <c r="C60" s="4" t="s">
        <v>47</v>
      </c>
      <c r="D60" s="2" t="s">
        <v>74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 customHeight="1" x14ac:dyDescent="0.25">
      <c r="A61" s="16" t="s">
        <v>46</v>
      </c>
      <c r="B61" s="4">
        <v>44986</v>
      </c>
      <c r="C61" s="4" t="s">
        <v>50</v>
      </c>
      <c r="D61" s="2" t="s">
        <v>74</v>
      </c>
      <c r="E61" s="16"/>
      <c r="F61" s="16"/>
      <c r="G61" s="16">
        <v>63</v>
      </c>
      <c r="H61" s="16"/>
      <c r="I61" s="16"/>
      <c r="J61" s="16"/>
      <c r="K61" s="16"/>
      <c r="L61" s="16"/>
      <c r="M61" s="16"/>
      <c r="N61" s="16"/>
    </row>
    <row r="62" spans="1:14" s="16" customFormat="1" ht="15" customHeight="1" x14ac:dyDescent="0.25">
      <c r="B62" s="4"/>
      <c r="C62" s="4"/>
      <c r="D62" s="2"/>
    </row>
    <row r="63" spans="1:14" s="16" customFormat="1" ht="15" customHeight="1" x14ac:dyDescent="0.25">
      <c r="B63" s="4"/>
      <c r="C63" s="4"/>
      <c r="D63" s="2"/>
    </row>
    <row r="64" spans="1:14" s="16" customFormat="1" ht="15" customHeight="1" x14ac:dyDescent="0.25">
      <c r="B64" s="4"/>
      <c r="C64" s="4"/>
      <c r="D64" s="2"/>
    </row>
    <row r="65" spans="1:13" s="16" customFormat="1" ht="15" customHeight="1" x14ac:dyDescent="0.25">
      <c r="B65" s="4"/>
      <c r="C65" s="4"/>
      <c r="D65" s="2"/>
    </row>
    <row r="66" spans="1:13" x14ac:dyDescent="0.25">
      <c r="A66" s="15" t="s">
        <v>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60" x14ac:dyDescent="0.25">
      <c r="A67" s="9" t="s">
        <v>31</v>
      </c>
      <c r="B67" s="9" t="s">
        <v>32</v>
      </c>
      <c r="C67" s="9" t="s">
        <v>33</v>
      </c>
      <c r="D67" s="9" t="s">
        <v>34</v>
      </c>
      <c r="E67" s="9" t="s">
        <v>36</v>
      </c>
      <c r="F67" s="10" t="s">
        <v>37</v>
      </c>
      <c r="G67" s="10" t="s">
        <v>38</v>
      </c>
      <c r="H67" s="10" t="s">
        <v>39</v>
      </c>
      <c r="I67" s="10" t="s">
        <v>40</v>
      </c>
      <c r="J67" s="10" t="s">
        <v>41</v>
      </c>
      <c r="K67" s="10" t="s">
        <v>42</v>
      </c>
      <c r="L67" s="10" t="s">
        <v>43</v>
      </c>
      <c r="M67" s="9" t="s">
        <v>44</v>
      </c>
    </row>
    <row r="68" spans="1:13" x14ac:dyDescent="0.25">
      <c r="A68" s="16" t="s">
        <v>46</v>
      </c>
      <c r="B68" s="4">
        <v>45014</v>
      </c>
      <c r="C68" s="4" t="s">
        <v>47</v>
      </c>
      <c r="D68" s="2" t="s">
        <v>65</v>
      </c>
      <c r="E68" s="16">
        <v>7</v>
      </c>
      <c r="F68" s="16">
        <v>6</v>
      </c>
      <c r="G68" s="16"/>
      <c r="H68" s="16"/>
      <c r="I68" s="16"/>
      <c r="J68" s="16"/>
      <c r="K68" s="16"/>
      <c r="L68" s="16">
        <v>1</v>
      </c>
      <c r="M68" s="16" t="s">
        <v>66</v>
      </c>
    </row>
    <row r="69" spans="1:13" x14ac:dyDescent="0.25">
      <c r="A69" s="16" t="s">
        <v>46</v>
      </c>
      <c r="B69" s="4">
        <v>45014</v>
      </c>
      <c r="C69" s="4" t="s">
        <v>47</v>
      </c>
      <c r="D69" s="2" t="s">
        <v>76</v>
      </c>
      <c r="E69" s="16">
        <v>4</v>
      </c>
      <c r="F69" s="16">
        <v>4</v>
      </c>
      <c r="G69" s="16"/>
      <c r="H69" s="16"/>
      <c r="I69" s="16"/>
      <c r="J69" s="16"/>
      <c r="K69" s="16"/>
      <c r="L69" s="16"/>
      <c r="M69" s="16"/>
    </row>
    <row r="70" spans="1:13" x14ac:dyDescent="0.25">
      <c r="A70" s="16" t="s">
        <v>46</v>
      </c>
      <c r="B70" s="4">
        <v>45014</v>
      </c>
      <c r="C70" s="4" t="s">
        <v>47</v>
      </c>
      <c r="D70" s="1" t="s">
        <v>77</v>
      </c>
      <c r="E70" s="16">
        <v>3</v>
      </c>
      <c r="F70" s="16">
        <v>3</v>
      </c>
      <c r="G70" s="16"/>
      <c r="H70" s="16"/>
      <c r="I70" s="16"/>
      <c r="J70" s="16"/>
      <c r="K70" s="16"/>
      <c r="L70" s="16"/>
      <c r="M70" s="16"/>
    </row>
    <row r="71" spans="1:13" x14ac:dyDescent="0.25">
      <c r="A71" s="16" t="s">
        <v>46</v>
      </c>
      <c r="B71" s="4">
        <v>45014</v>
      </c>
      <c r="C71" s="4" t="s">
        <v>47</v>
      </c>
      <c r="D71" s="2" t="s">
        <v>78</v>
      </c>
      <c r="E71" s="16">
        <v>3</v>
      </c>
      <c r="F71" s="16">
        <v>1</v>
      </c>
      <c r="G71" s="16"/>
      <c r="H71" s="16"/>
      <c r="I71" s="16"/>
      <c r="J71" s="16">
        <v>1</v>
      </c>
      <c r="K71" s="16">
        <v>1</v>
      </c>
      <c r="L71" s="16"/>
      <c r="M71" s="16"/>
    </row>
    <row r="94" s="16" customFormat="1" x14ac:dyDescent="0.25"/>
    <row r="95" s="16" customFormat="1" x14ac:dyDescent="0.25"/>
    <row r="96" s="16" customFormat="1" x14ac:dyDescent="0.25"/>
    <row r="97" spans="1:10" s="16" customFormat="1" x14ac:dyDescent="0.25"/>
    <row r="98" spans="1:10" s="16" customFormat="1" x14ac:dyDescent="0.25"/>
    <row r="99" spans="1:10" s="16" customFormat="1" x14ac:dyDescent="0.25"/>
    <row r="100" spans="1:10" s="16" customFormat="1" x14ac:dyDescent="0.25"/>
    <row r="101" spans="1:10" ht="60" x14ac:dyDescent="0.25">
      <c r="A101" s="9" t="s">
        <v>31</v>
      </c>
      <c r="B101" s="9" t="s">
        <v>32</v>
      </c>
      <c r="C101" s="9" t="s">
        <v>33</v>
      </c>
      <c r="D101" s="9" t="s">
        <v>34</v>
      </c>
      <c r="E101" s="10" t="s">
        <v>49</v>
      </c>
      <c r="F101" s="10" t="s">
        <v>56</v>
      </c>
      <c r="G101" s="10" t="s">
        <v>57</v>
      </c>
      <c r="H101" s="10" t="s">
        <v>79</v>
      </c>
      <c r="I101" s="9" t="s">
        <v>44</v>
      </c>
      <c r="J101" s="16"/>
    </row>
    <row r="102" spans="1:10" x14ac:dyDescent="0.25">
      <c r="A102" s="16" t="s">
        <v>46</v>
      </c>
      <c r="B102" s="4">
        <v>45014</v>
      </c>
      <c r="C102" s="4" t="s">
        <v>47</v>
      </c>
      <c r="D102" s="2" t="s">
        <v>78</v>
      </c>
      <c r="E102" s="16">
        <v>1</v>
      </c>
      <c r="F102" s="16">
        <v>1</v>
      </c>
      <c r="G102" s="16">
        <v>1</v>
      </c>
      <c r="H102" s="16"/>
      <c r="I102" s="16"/>
      <c r="J102" s="16"/>
    </row>
    <row r="103" spans="1:10" x14ac:dyDescent="0.25">
      <c r="A103" s="16" t="s">
        <v>46</v>
      </c>
      <c r="B103" s="4">
        <v>45014</v>
      </c>
      <c r="C103" s="4" t="s">
        <v>47</v>
      </c>
      <c r="D103" s="1" t="s">
        <v>77</v>
      </c>
      <c r="E103" s="16">
        <v>3</v>
      </c>
      <c r="F103" s="16"/>
      <c r="G103" s="16"/>
      <c r="H103" s="16"/>
      <c r="I103" s="16"/>
      <c r="J103" s="16"/>
    </row>
    <row r="104" spans="1:10" x14ac:dyDescent="0.25">
      <c r="A104" s="16" t="s">
        <v>46</v>
      </c>
      <c r="B104" s="4">
        <v>45014</v>
      </c>
      <c r="C104" s="4" t="s">
        <v>47</v>
      </c>
      <c r="D104" s="2" t="s">
        <v>76</v>
      </c>
      <c r="E104" s="16">
        <v>4</v>
      </c>
      <c r="F104" s="16"/>
      <c r="G104" s="16"/>
      <c r="H104" s="16"/>
      <c r="I104" s="16"/>
      <c r="J104" s="16"/>
    </row>
    <row r="105" spans="1:10" x14ac:dyDescent="0.25">
      <c r="A105" s="16" t="s">
        <v>46</v>
      </c>
      <c r="B105" s="4">
        <v>45014</v>
      </c>
      <c r="C105" s="4" t="s">
        <v>47</v>
      </c>
      <c r="D105" s="2" t="s">
        <v>65</v>
      </c>
      <c r="E105" s="16">
        <v>6</v>
      </c>
      <c r="F105" s="16"/>
      <c r="G105" s="16"/>
      <c r="H105" s="16">
        <v>1</v>
      </c>
      <c r="I105" s="16" t="s">
        <v>66</v>
      </c>
      <c r="J105" s="16"/>
    </row>
    <row r="106" spans="1:10" x14ac:dyDescent="0.25">
      <c r="A106" s="16" t="s">
        <v>46</v>
      </c>
      <c r="B106" s="4">
        <v>45014</v>
      </c>
      <c r="C106" s="4" t="s">
        <v>47</v>
      </c>
      <c r="D106" s="2" t="s">
        <v>80</v>
      </c>
      <c r="E106" s="16"/>
      <c r="F106" s="16"/>
      <c r="G106" s="16"/>
      <c r="H106" s="16"/>
      <c r="I106" s="16"/>
      <c r="J106" s="16"/>
    </row>
    <row r="107" spans="1:10" x14ac:dyDescent="0.25">
      <c r="A107" s="16" t="s">
        <v>46</v>
      </c>
      <c r="B107" s="4">
        <v>45014</v>
      </c>
      <c r="C107" s="4" t="s">
        <v>47</v>
      </c>
      <c r="D107" s="2" t="s">
        <v>71</v>
      </c>
      <c r="E107" s="16"/>
      <c r="F107" s="16"/>
      <c r="G107" s="16"/>
      <c r="H107" s="16"/>
      <c r="I107" s="16"/>
      <c r="J107" s="16"/>
    </row>
    <row r="108" spans="1:10" x14ac:dyDescent="0.25">
      <c r="A108" s="16" t="s">
        <v>46</v>
      </c>
      <c r="B108" s="4">
        <v>45014</v>
      </c>
      <c r="C108" s="4" t="s">
        <v>47</v>
      </c>
      <c r="D108" s="2" t="s">
        <v>74</v>
      </c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2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2" t="s">
        <v>81</v>
      </c>
      <c r="E110" s="16">
        <f>SUM(E102:E105)</f>
        <v>14</v>
      </c>
      <c r="F110" s="16">
        <f t="shared" ref="F110:H110" si="0">SUM(F102:F105)</f>
        <v>1</v>
      </c>
      <c r="G110" s="16">
        <f t="shared" si="0"/>
        <v>1</v>
      </c>
      <c r="H110" s="16">
        <f t="shared" si="0"/>
        <v>1</v>
      </c>
      <c r="I110" s="16"/>
      <c r="J110" s="16"/>
    </row>
  </sheetData>
  <sheetProtection algorithmName="SHA-512" hashValue="0EufKp1qG5CUiAWWEQK0psVxMtldrZI2zh3QTlAdDG3Jg9nd+kl4D2yjRaig9IUS22Ly26fr4/5IdaGoArL45A==" saltValue="v+eTTjF5FVSUtlANh3Ifqg==" spinCount="100000" sheet="1" objects="1" scenarios="1"/>
  <sortState ref="A102:I108">
    <sortCondition ref="E102"/>
  </sortState>
  <mergeCells count="2">
    <mergeCell ref="A30:F30"/>
    <mergeCell ref="G30:M3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2B7D-5CAF-49C1-BCBF-DAD18A3FDDDC}">
  <sheetPr>
    <tabColor rgb="FFFFD5D5"/>
  </sheetPr>
  <dimension ref="A1:S76"/>
  <sheetViews>
    <sheetView zoomScaleNormal="100" workbookViewId="0">
      <selection activeCell="O2" sqref="O2"/>
    </sheetView>
  </sheetViews>
  <sheetFormatPr defaultRowHeight="15" x14ac:dyDescent="0.25"/>
  <cols>
    <col min="1" max="1" width="10.42578125" style="16" bestFit="1" customWidth="1"/>
    <col min="2" max="2" width="10.42578125" style="16" customWidth="1"/>
    <col min="3" max="3" width="10.5703125" style="16" bestFit="1" customWidth="1"/>
    <col min="4" max="4" width="13.28515625" style="16" customWidth="1"/>
    <col min="5" max="5" width="84.7109375" style="16" bestFit="1" customWidth="1"/>
    <col min="6" max="6" width="6.42578125" style="16" bestFit="1" customWidth="1"/>
    <col min="7" max="7" width="6.42578125" style="16" customWidth="1"/>
    <col min="8" max="8" width="6.5703125" style="16" bestFit="1" customWidth="1"/>
    <col min="9" max="9" width="6.5703125" style="16" customWidth="1"/>
    <col min="10" max="10" width="11" style="16" bestFit="1" customWidth="1"/>
    <col min="11" max="11" width="11" style="16" customWidth="1"/>
    <col min="12" max="12" width="6.140625" style="16" bestFit="1" customWidth="1"/>
    <col min="13" max="13" width="6.140625" style="16" customWidth="1"/>
    <col min="14" max="15" width="8" style="16" customWidth="1"/>
    <col min="16" max="16" width="10.85546875" style="16" customWidth="1"/>
    <col min="17" max="17" width="14.42578125" style="16" customWidth="1"/>
    <col min="18" max="18" width="14.42578125" style="16" bestFit="1" customWidth="1"/>
    <col min="19" max="19" width="84.7109375" style="16" bestFit="1" customWidth="1"/>
    <col min="20" max="16384" width="9.140625" style="16"/>
  </cols>
  <sheetData>
    <row r="1" spans="1:19" s="9" customFormat="1" ht="30" customHeight="1" thickBot="1" x14ac:dyDescent="0.3">
      <c r="A1" s="56" t="s">
        <v>82</v>
      </c>
      <c r="B1" s="57" t="s">
        <v>83</v>
      </c>
      <c r="C1" s="57" t="s">
        <v>84</v>
      </c>
      <c r="D1" s="57" t="s">
        <v>85</v>
      </c>
      <c r="E1" s="57" t="s">
        <v>86</v>
      </c>
      <c r="F1" s="95" t="s">
        <v>87</v>
      </c>
      <c r="G1" s="95">
        <v>1.5</v>
      </c>
      <c r="H1" s="95" t="s">
        <v>88</v>
      </c>
      <c r="I1" s="95">
        <v>2.5</v>
      </c>
      <c r="J1" s="95" t="s">
        <v>89</v>
      </c>
      <c r="K1" s="95">
        <v>3.5</v>
      </c>
      <c r="L1" s="95" t="s">
        <v>90</v>
      </c>
      <c r="M1" s="95">
        <v>4.5</v>
      </c>
      <c r="N1" s="95" t="s">
        <v>91</v>
      </c>
      <c r="O1" s="96" t="s">
        <v>92</v>
      </c>
      <c r="P1" s="96" t="s">
        <v>93</v>
      </c>
      <c r="Q1" s="96" t="s">
        <v>94</v>
      </c>
      <c r="R1" s="110" t="s">
        <v>95</v>
      </c>
      <c r="S1" s="46"/>
    </row>
    <row r="2" spans="1:19" x14ac:dyDescent="0.25">
      <c r="A2" s="97" t="s">
        <v>96</v>
      </c>
      <c r="B2" s="98">
        <v>2</v>
      </c>
      <c r="C2" s="98">
        <v>1</v>
      </c>
      <c r="D2" s="98">
        <v>7</v>
      </c>
      <c r="E2" s="98" t="s">
        <v>97</v>
      </c>
      <c r="F2" s="98"/>
      <c r="G2" s="98"/>
      <c r="H2" s="98"/>
      <c r="I2" s="98"/>
      <c r="J2" s="98">
        <v>2</v>
      </c>
      <c r="K2" s="98"/>
      <c r="L2" s="98">
        <v>1</v>
      </c>
      <c r="M2" s="98"/>
      <c r="N2" s="98"/>
      <c r="O2" s="99">
        <f t="shared" ref="O2:O19" si="0">SUM(F2:N2)</f>
        <v>3</v>
      </c>
      <c r="P2" s="99">
        <f t="shared" ref="P2:P33" si="1">((F2*1)+(G2*1.5)+(H2*2)+(I2*2.5)+(J2*3)+(K2*3.5)+(L2*4)+(M2*4.5)+(N2*5))</f>
        <v>10</v>
      </c>
      <c r="Q2" s="100">
        <f t="shared" ref="Q2:Q11" si="2">P2/O2</f>
        <v>3.3333333333333335</v>
      </c>
      <c r="R2" s="111" t="str">
        <f>IF((O2)=1,_xlfn.CONCAT("(",O2," Response)"),_xlfn.CONCAT("(",O2," Responses)"))</f>
        <v>(3 Responses)</v>
      </c>
      <c r="S2" s="46"/>
    </row>
    <row r="3" spans="1:19" x14ac:dyDescent="0.25">
      <c r="A3" s="45" t="s">
        <v>96</v>
      </c>
      <c r="B3" s="46">
        <v>2</v>
      </c>
      <c r="C3" s="46">
        <v>2</v>
      </c>
      <c r="D3" s="46">
        <v>6</v>
      </c>
      <c r="E3" s="46" t="s">
        <v>98</v>
      </c>
      <c r="F3" s="46"/>
      <c r="G3" s="46"/>
      <c r="H3" s="46"/>
      <c r="I3" s="46"/>
      <c r="J3" s="46">
        <v>1</v>
      </c>
      <c r="K3" s="46"/>
      <c r="L3" s="46"/>
      <c r="M3" s="46"/>
      <c r="N3" s="46">
        <v>1</v>
      </c>
      <c r="O3" s="69">
        <f t="shared" si="0"/>
        <v>2</v>
      </c>
      <c r="P3" s="69">
        <f t="shared" si="1"/>
        <v>8</v>
      </c>
      <c r="Q3" s="101">
        <f t="shared" si="2"/>
        <v>4</v>
      </c>
      <c r="R3" s="112" t="str">
        <f t="shared" ref="R3:R66" si="3">IF((O3)=1,_xlfn.CONCAT("(",O3," Response)"),_xlfn.CONCAT("(",O3," Responses)"))</f>
        <v>(2 Responses)</v>
      </c>
      <c r="S3" s="46"/>
    </row>
    <row r="4" spans="1:19" x14ac:dyDescent="0.25">
      <c r="A4" s="45" t="s">
        <v>96</v>
      </c>
      <c r="B4" s="46">
        <v>2</v>
      </c>
      <c r="C4" s="46">
        <v>3</v>
      </c>
      <c r="D4" s="46">
        <v>5</v>
      </c>
      <c r="E4" s="46" t="s">
        <v>99</v>
      </c>
      <c r="F4" s="46"/>
      <c r="G4" s="46"/>
      <c r="H4" s="46"/>
      <c r="I4" s="46"/>
      <c r="J4" s="46"/>
      <c r="K4" s="46"/>
      <c r="L4" s="46">
        <v>1</v>
      </c>
      <c r="M4" s="46"/>
      <c r="N4" s="46">
        <v>2</v>
      </c>
      <c r="O4" s="69">
        <f t="shared" si="0"/>
        <v>3</v>
      </c>
      <c r="P4" s="69">
        <f t="shared" si="1"/>
        <v>14</v>
      </c>
      <c r="Q4" s="101">
        <f t="shared" si="2"/>
        <v>4.666666666666667</v>
      </c>
      <c r="R4" s="112" t="str">
        <f t="shared" si="3"/>
        <v>(3 Responses)</v>
      </c>
      <c r="S4" s="46"/>
    </row>
    <row r="5" spans="1:19" x14ac:dyDescent="0.25">
      <c r="A5" s="45" t="s">
        <v>96</v>
      </c>
      <c r="B5" s="46">
        <v>2</v>
      </c>
      <c r="C5" s="46">
        <v>4</v>
      </c>
      <c r="D5" s="90">
        <v>-1</v>
      </c>
      <c r="E5" s="46" t="s">
        <v>100</v>
      </c>
      <c r="F5" s="46"/>
      <c r="G5" s="46"/>
      <c r="H5" s="46"/>
      <c r="I5" s="46"/>
      <c r="J5" s="46"/>
      <c r="K5" s="46"/>
      <c r="L5" s="46">
        <v>1</v>
      </c>
      <c r="M5" s="46"/>
      <c r="N5" s="46">
        <v>2</v>
      </c>
      <c r="O5" s="69">
        <f t="shared" si="0"/>
        <v>3</v>
      </c>
      <c r="P5" s="69">
        <f t="shared" si="1"/>
        <v>14</v>
      </c>
      <c r="Q5" s="101">
        <f t="shared" si="2"/>
        <v>4.666666666666667</v>
      </c>
      <c r="R5" s="112" t="str">
        <f t="shared" si="3"/>
        <v>(3 Responses)</v>
      </c>
      <c r="S5" s="46"/>
    </row>
    <row r="6" spans="1:19" x14ac:dyDescent="0.25">
      <c r="A6" s="45" t="s">
        <v>96</v>
      </c>
      <c r="B6" s="46">
        <v>2</v>
      </c>
      <c r="C6" s="46">
        <v>5</v>
      </c>
      <c r="D6" s="90">
        <v>-2</v>
      </c>
      <c r="E6" s="46" t="s">
        <v>101</v>
      </c>
      <c r="F6" s="46">
        <v>1</v>
      </c>
      <c r="G6" s="46"/>
      <c r="H6" s="46"/>
      <c r="I6" s="46"/>
      <c r="J6" s="46">
        <v>1</v>
      </c>
      <c r="K6" s="46"/>
      <c r="L6" s="46"/>
      <c r="M6" s="46"/>
      <c r="N6" s="90">
        <v>1</v>
      </c>
      <c r="O6" s="69">
        <f t="shared" si="0"/>
        <v>3</v>
      </c>
      <c r="P6" s="69">
        <f t="shared" si="1"/>
        <v>9</v>
      </c>
      <c r="Q6" s="101">
        <f t="shared" si="2"/>
        <v>3</v>
      </c>
      <c r="R6" s="112" t="str">
        <f t="shared" si="3"/>
        <v>(3 Responses)</v>
      </c>
      <c r="S6" s="46"/>
    </row>
    <row r="7" spans="1:19" x14ac:dyDescent="0.25">
      <c r="A7" s="45" t="s">
        <v>96</v>
      </c>
      <c r="B7" s="46">
        <v>2</v>
      </c>
      <c r="C7" s="46">
        <v>6</v>
      </c>
      <c r="D7" s="90">
        <v>4</v>
      </c>
      <c r="E7" s="46" t="s">
        <v>102</v>
      </c>
      <c r="F7" s="46"/>
      <c r="G7" s="46"/>
      <c r="H7" s="46"/>
      <c r="I7" s="46"/>
      <c r="J7" s="46"/>
      <c r="K7" s="46"/>
      <c r="L7" s="90">
        <v>1</v>
      </c>
      <c r="M7" s="46"/>
      <c r="N7" s="90">
        <v>2</v>
      </c>
      <c r="O7" s="69">
        <f t="shared" si="0"/>
        <v>3</v>
      </c>
      <c r="P7" s="69">
        <f t="shared" si="1"/>
        <v>14</v>
      </c>
      <c r="Q7" s="101">
        <f t="shared" si="2"/>
        <v>4.666666666666667</v>
      </c>
      <c r="R7" s="112" t="str">
        <f t="shared" si="3"/>
        <v>(3 Responses)</v>
      </c>
      <c r="S7" s="46"/>
    </row>
    <row r="8" spans="1:19" x14ac:dyDescent="0.25">
      <c r="A8" s="45" t="s">
        <v>96</v>
      </c>
      <c r="B8" s="46">
        <v>2</v>
      </c>
      <c r="C8" s="46">
        <v>7</v>
      </c>
      <c r="D8" s="90">
        <v>-3</v>
      </c>
      <c r="E8" s="46" t="s">
        <v>103</v>
      </c>
      <c r="F8" s="46"/>
      <c r="G8" s="46"/>
      <c r="H8" s="46"/>
      <c r="I8" s="46"/>
      <c r="J8" s="46">
        <v>1</v>
      </c>
      <c r="K8" s="46"/>
      <c r="L8" s="90">
        <v>1</v>
      </c>
      <c r="M8" s="46"/>
      <c r="N8" s="90">
        <v>1</v>
      </c>
      <c r="O8" s="69">
        <f t="shared" si="0"/>
        <v>3</v>
      </c>
      <c r="P8" s="69">
        <f t="shared" si="1"/>
        <v>12</v>
      </c>
      <c r="Q8" s="101">
        <f t="shared" si="2"/>
        <v>4</v>
      </c>
      <c r="R8" s="112" t="str">
        <f t="shared" si="3"/>
        <v>(3 Responses)</v>
      </c>
      <c r="S8" s="46"/>
    </row>
    <row r="9" spans="1:19" x14ac:dyDescent="0.25">
      <c r="A9" s="45" t="s">
        <v>96</v>
      </c>
      <c r="B9" s="46">
        <v>2</v>
      </c>
      <c r="C9" s="46">
        <v>8</v>
      </c>
      <c r="D9" s="90">
        <v>-4</v>
      </c>
      <c r="E9" s="46" t="s">
        <v>104</v>
      </c>
      <c r="F9" s="46"/>
      <c r="G9" s="46"/>
      <c r="H9" s="46"/>
      <c r="I9" s="46"/>
      <c r="J9" s="46"/>
      <c r="K9" s="46"/>
      <c r="L9" s="46"/>
      <c r="M9" s="46"/>
      <c r="N9" s="90">
        <v>3</v>
      </c>
      <c r="O9" s="69">
        <f t="shared" si="0"/>
        <v>3</v>
      </c>
      <c r="P9" s="69">
        <f t="shared" si="1"/>
        <v>15</v>
      </c>
      <c r="Q9" s="101">
        <f t="shared" si="2"/>
        <v>5</v>
      </c>
      <c r="R9" s="112" t="str">
        <f t="shared" si="3"/>
        <v>(3 Responses)</v>
      </c>
      <c r="S9" s="46"/>
    </row>
    <row r="10" spans="1:19" x14ac:dyDescent="0.25">
      <c r="A10" s="45" t="s">
        <v>96</v>
      </c>
      <c r="B10" s="46">
        <v>2</v>
      </c>
      <c r="C10" s="46">
        <v>9</v>
      </c>
      <c r="D10" s="90">
        <v>3</v>
      </c>
      <c r="E10" s="46" t="s">
        <v>105</v>
      </c>
      <c r="F10" s="46"/>
      <c r="G10" s="46"/>
      <c r="H10" s="46"/>
      <c r="I10" s="46"/>
      <c r="J10" s="46"/>
      <c r="K10" s="46"/>
      <c r="L10" s="90">
        <v>1</v>
      </c>
      <c r="M10" s="46"/>
      <c r="N10" s="90">
        <v>2</v>
      </c>
      <c r="O10" s="69">
        <f t="shared" si="0"/>
        <v>3</v>
      </c>
      <c r="P10" s="69">
        <f t="shared" si="1"/>
        <v>14</v>
      </c>
      <c r="Q10" s="101">
        <f t="shared" si="2"/>
        <v>4.666666666666667</v>
      </c>
      <c r="R10" s="112" t="str">
        <f t="shared" si="3"/>
        <v>(3 Responses)</v>
      </c>
      <c r="S10" s="46"/>
    </row>
    <row r="11" spans="1:19" x14ac:dyDescent="0.25">
      <c r="A11" s="45" t="s">
        <v>96</v>
      </c>
      <c r="B11" s="46">
        <v>2</v>
      </c>
      <c r="C11" s="46">
        <v>10</v>
      </c>
      <c r="D11" s="90">
        <v>2</v>
      </c>
      <c r="E11" s="46" t="s">
        <v>106</v>
      </c>
      <c r="F11" s="46"/>
      <c r="G11" s="46"/>
      <c r="H11" s="46">
        <v>1</v>
      </c>
      <c r="I11" s="46"/>
      <c r="J11" s="46"/>
      <c r="K11" s="46"/>
      <c r="L11" s="46"/>
      <c r="M11" s="46"/>
      <c r="N11" s="46"/>
      <c r="O11" s="69">
        <f t="shared" si="0"/>
        <v>1</v>
      </c>
      <c r="P11" s="69">
        <f t="shared" si="1"/>
        <v>2</v>
      </c>
      <c r="Q11" s="101">
        <f t="shared" si="2"/>
        <v>2</v>
      </c>
      <c r="R11" s="112" t="str">
        <f>IF((O11)=1,_xlfn.CONCAT("(",O11," Rsp)"),_xlfn.CONCAT("(",O11," Responses)"))</f>
        <v>(1 Rsp)</v>
      </c>
      <c r="S11" s="46"/>
    </row>
    <row r="12" spans="1:19" x14ac:dyDescent="0.25">
      <c r="A12" s="45" t="s">
        <v>96</v>
      </c>
      <c r="B12" s="46">
        <v>2</v>
      </c>
      <c r="C12" s="46">
        <v>11</v>
      </c>
      <c r="D12" s="90">
        <v>1</v>
      </c>
      <c r="E12" s="46" t="s">
        <v>107</v>
      </c>
      <c r="F12" s="46"/>
      <c r="G12" s="46"/>
      <c r="H12" s="46"/>
      <c r="I12" s="46"/>
      <c r="J12" s="46"/>
      <c r="K12" s="46"/>
      <c r="L12" s="46"/>
      <c r="M12" s="46"/>
      <c r="N12" s="46"/>
      <c r="O12" s="69">
        <f t="shared" si="0"/>
        <v>0</v>
      </c>
      <c r="P12" s="69">
        <f t="shared" si="1"/>
        <v>0</v>
      </c>
      <c r="Q12" s="101">
        <v>0</v>
      </c>
      <c r="R12" s="112" t="str">
        <f t="shared" si="3"/>
        <v>(0 Responses)</v>
      </c>
      <c r="S12" s="46"/>
    </row>
    <row r="13" spans="1:19" x14ac:dyDescent="0.25">
      <c r="A13" s="45" t="s">
        <v>96</v>
      </c>
      <c r="B13" s="46">
        <v>2</v>
      </c>
      <c r="C13" s="46">
        <v>12</v>
      </c>
      <c r="D13" s="90">
        <v>-5</v>
      </c>
      <c r="E13" s="46" t="s">
        <v>108</v>
      </c>
      <c r="F13" s="46"/>
      <c r="G13" s="46"/>
      <c r="H13" s="46"/>
      <c r="I13" s="46"/>
      <c r="J13" s="46"/>
      <c r="K13" s="46"/>
      <c r="L13" s="46"/>
      <c r="M13" s="46"/>
      <c r="N13" s="90">
        <v>3</v>
      </c>
      <c r="O13" s="69">
        <f t="shared" si="0"/>
        <v>3</v>
      </c>
      <c r="P13" s="69">
        <f t="shared" si="1"/>
        <v>15</v>
      </c>
      <c r="Q13" s="101">
        <f>P13/O13</f>
        <v>5</v>
      </c>
      <c r="R13" s="112" t="str">
        <f t="shared" si="3"/>
        <v>(3 Responses)</v>
      </c>
      <c r="S13" s="46"/>
    </row>
    <row r="14" spans="1:19" x14ac:dyDescent="0.25">
      <c r="A14" s="45" t="s">
        <v>96</v>
      </c>
      <c r="B14" s="46">
        <v>2</v>
      </c>
      <c r="C14" s="46">
        <v>13</v>
      </c>
      <c r="D14" s="90">
        <v>-6</v>
      </c>
      <c r="E14" s="46" t="s">
        <v>109</v>
      </c>
      <c r="F14" s="46"/>
      <c r="G14" s="46"/>
      <c r="H14" s="46"/>
      <c r="I14" s="46"/>
      <c r="J14" s="46"/>
      <c r="K14" s="46"/>
      <c r="L14" s="46"/>
      <c r="M14" s="46"/>
      <c r="N14" s="90">
        <v>1</v>
      </c>
      <c r="O14" s="69">
        <f t="shared" si="0"/>
        <v>1</v>
      </c>
      <c r="P14" s="69">
        <f t="shared" si="1"/>
        <v>5</v>
      </c>
      <c r="Q14" s="101">
        <f>P14/O14</f>
        <v>5</v>
      </c>
      <c r="R14" s="112" t="str">
        <f t="shared" si="3"/>
        <v>(1 Response)</v>
      </c>
      <c r="S14" s="46"/>
    </row>
    <row r="15" spans="1:19" x14ac:dyDescent="0.25">
      <c r="A15" s="45" t="s">
        <v>96</v>
      </c>
      <c r="B15" s="46">
        <v>2</v>
      </c>
      <c r="C15" s="46">
        <v>14</v>
      </c>
      <c r="D15" s="90">
        <v>-7</v>
      </c>
      <c r="E15" s="46" t="s">
        <v>110</v>
      </c>
      <c r="F15" s="46"/>
      <c r="G15" s="46"/>
      <c r="H15" s="46"/>
      <c r="I15" s="46"/>
      <c r="J15" s="46"/>
      <c r="K15" s="46"/>
      <c r="L15" s="46"/>
      <c r="M15" s="46"/>
      <c r="N15" s="46"/>
      <c r="O15" s="69">
        <f t="shared" si="0"/>
        <v>0</v>
      </c>
      <c r="P15" s="69">
        <f t="shared" si="1"/>
        <v>0</v>
      </c>
      <c r="Q15" s="101">
        <v>0</v>
      </c>
      <c r="R15" s="112" t="str">
        <f t="shared" si="3"/>
        <v>(0 Responses)</v>
      </c>
      <c r="S15" s="46"/>
    </row>
    <row r="16" spans="1:19" ht="15.75" thickBot="1" x14ac:dyDescent="0.3">
      <c r="A16" s="45" t="s">
        <v>96</v>
      </c>
      <c r="B16" s="90">
        <v>2</v>
      </c>
      <c r="C16" s="46">
        <v>15</v>
      </c>
      <c r="D16" s="90">
        <v>-8</v>
      </c>
      <c r="E16" s="46" t="s">
        <v>111</v>
      </c>
      <c r="F16" s="46"/>
      <c r="G16" s="46"/>
      <c r="H16" s="46"/>
      <c r="I16" s="46"/>
      <c r="J16" s="46"/>
      <c r="K16" s="46"/>
      <c r="L16" s="46"/>
      <c r="M16" s="46"/>
      <c r="N16" s="46">
        <v>1</v>
      </c>
      <c r="O16" s="69">
        <f t="shared" si="0"/>
        <v>1</v>
      </c>
      <c r="P16" s="69">
        <f t="shared" si="1"/>
        <v>5</v>
      </c>
      <c r="Q16" s="101">
        <f t="shared" ref="Q16:Q21" si="4">P16/O16</f>
        <v>5</v>
      </c>
      <c r="R16" s="113" t="str">
        <f t="shared" si="3"/>
        <v>(1 Response)</v>
      </c>
      <c r="S16" s="46"/>
    </row>
    <row r="17" spans="1:19" x14ac:dyDescent="0.25">
      <c r="A17" s="97" t="s">
        <v>112</v>
      </c>
      <c r="B17" s="98">
        <v>4</v>
      </c>
      <c r="C17" s="98">
        <v>1</v>
      </c>
      <c r="D17" s="98">
        <v>7</v>
      </c>
      <c r="E17" s="98" t="s">
        <v>97</v>
      </c>
      <c r="F17" s="98"/>
      <c r="G17" s="98"/>
      <c r="H17" s="98">
        <v>1</v>
      </c>
      <c r="I17" s="98">
        <v>1</v>
      </c>
      <c r="J17" s="98">
        <v>1</v>
      </c>
      <c r="K17" s="98">
        <v>2</v>
      </c>
      <c r="L17" s="98">
        <v>1</v>
      </c>
      <c r="M17" s="98"/>
      <c r="N17" s="98">
        <v>1</v>
      </c>
      <c r="O17" s="99">
        <f t="shared" si="0"/>
        <v>7</v>
      </c>
      <c r="P17" s="99">
        <f t="shared" si="1"/>
        <v>23.5</v>
      </c>
      <c r="Q17" s="100">
        <f t="shared" si="4"/>
        <v>3.3571428571428572</v>
      </c>
      <c r="R17" s="114" t="str">
        <f t="shared" si="3"/>
        <v>(7 Responses)</v>
      </c>
      <c r="S17" s="46"/>
    </row>
    <row r="18" spans="1:19" x14ac:dyDescent="0.25">
      <c r="A18" s="45" t="s">
        <v>112</v>
      </c>
      <c r="B18" s="90">
        <v>4</v>
      </c>
      <c r="C18" s="46">
        <v>2</v>
      </c>
      <c r="D18" s="46">
        <v>6</v>
      </c>
      <c r="E18" s="46" t="s">
        <v>98</v>
      </c>
      <c r="F18" s="46"/>
      <c r="G18" s="46"/>
      <c r="H18" s="46"/>
      <c r="I18" s="46"/>
      <c r="J18" s="46"/>
      <c r="K18" s="46">
        <v>3</v>
      </c>
      <c r="L18" s="46">
        <v>1</v>
      </c>
      <c r="M18" s="46"/>
      <c r="N18" s="90">
        <v>2</v>
      </c>
      <c r="O18" s="69">
        <f t="shared" si="0"/>
        <v>6</v>
      </c>
      <c r="P18" s="69">
        <f t="shared" si="1"/>
        <v>24.5</v>
      </c>
      <c r="Q18" s="101">
        <f t="shared" si="4"/>
        <v>4.083333333333333</v>
      </c>
      <c r="R18" s="112" t="str">
        <f t="shared" si="3"/>
        <v>(6 Responses)</v>
      </c>
      <c r="S18" s="46"/>
    </row>
    <row r="19" spans="1:19" x14ac:dyDescent="0.25">
      <c r="A19" s="45" t="s">
        <v>112</v>
      </c>
      <c r="B19" s="90">
        <v>4</v>
      </c>
      <c r="C19" s="46">
        <v>3</v>
      </c>
      <c r="D19" s="46">
        <v>5</v>
      </c>
      <c r="E19" s="46" t="s">
        <v>99</v>
      </c>
      <c r="F19" s="46"/>
      <c r="G19" s="46">
        <v>1</v>
      </c>
      <c r="H19" s="46">
        <v>1</v>
      </c>
      <c r="I19" s="46"/>
      <c r="J19" s="46">
        <v>1</v>
      </c>
      <c r="K19" s="90">
        <v>1</v>
      </c>
      <c r="L19" s="90">
        <v>1</v>
      </c>
      <c r="M19" s="46"/>
      <c r="N19" s="90">
        <v>1</v>
      </c>
      <c r="O19" s="69">
        <f t="shared" si="0"/>
        <v>6</v>
      </c>
      <c r="P19" s="69">
        <f t="shared" si="1"/>
        <v>19</v>
      </c>
      <c r="Q19" s="101">
        <f t="shared" si="4"/>
        <v>3.1666666666666665</v>
      </c>
      <c r="R19" s="112" t="str">
        <f t="shared" si="3"/>
        <v>(6 Responses)</v>
      </c>
      <c r="S19" s="46"/>
    </row>
    <row r="20" spans="1:19" x14ac:dyDescent="0.25">
      <c r="A20" s="45" t="s">
        <v>112</v>
      </c>
      <c r="B20" s="90">
        <v>4</v>
      </c>
      <c r="C20" s="46">
        <v>4</v>
      </c>
      <c r="D20" s="46">
        <v>-1</v>
      </c>
      <c r="E20" s="46" t="s">
        <v>100</v>
      </c>
      <c r="F20" s="46"/>
      <c r="G20" s="46"/>
      <c r="H20" s="46">
        <v>1</v>
      </c>
      <c r="I20" s="46"/>
      <c r="J20" s="46">
        <v>1</v>
      </c>
      <c r="K20" s="90">
        <v>1</v>
      </c>
      <c r="L20" s="90">
        <v>1</v>
      </c>
      <c r="M20" s="46"/>
      <c r="N20" s="90">
        <v>1</v>
      </c>
      <c r="O20" s="69">
        <v>5</v>
      </c>
      <c r="P20" s="69">
        <f t="shared" si="1"/>
        <v>17.5</v>
      </c>
      <c r="Q20" s="101">
        <f t="shared" si="4"/>
        <v>3.5</v>
      </c>
      <c r="R20" s="112" t="str">
        <f t="shared" si="3"/>
        <v>(5 Responses)</v>
      </c>
      <c r="S20" s="46"/>
    </row>
    <row r="21" spans="1:19" x14ac:dyDescent="0.25">
      <c r="A21" s="45" t="s">
        <v>112</v>
      </c>
      <c r="B21" s="90">
        <v>4</v>
      </c>
      <c r="C21" s="46">
        <v>5</v>
      </c>
      <c r="D21" s="46">
        <v>-2</v>
      </c>
      <c r="E21" s="46" t="s">
        <v>101</v>
      </c>
      <c r="F21" s="46"/>
      <c r="G21" s="46"/>
      <c r="H21" s="90">
        <v>1</v>
      </c>
      <c r="I21" s="46"/>
      <c r="J21" s="46"/>
      <c r="K21" s="46"/>
      <c r="L21" s="90">
        <v>1</v>
      </c>
      <c r="M21" s="46"/>
      <c r="N21" s="46"/>
      <c r="O21" s="69">
        <f t="shared" ref="O21:O52" si="5">SUM(F21:N21)</f>
        <v>2</v>
      </c>
      <c r="P21" s="69">
        <f t="shared" si="1"/>
        <v>6</v>
      </c>
      <c r="Q21" s="101">
        <f t="shared" si="4"/>
        <v>3</v>
      </c>
      <c r="R21" s="112" t="str">
        <f t="shared" si="3"/>
        <v>(2 Responses)</v>
      </c>
      <c r="S21" s="46"/>
    </row>
    <row r="22" spans="1:19" x14ac:dyDescent="0.25">
      <c r="A22" s="45" t="s">
        <v>112</v>
      </c>
      <c r="B22" s="90">
        <v>4</v>
      </c>
      <c r="C22" s="46">
        <v>6</v>
      </c>
      <c r="D22" s="46">
        <v>4</v>
      </c>
      <c r="E22" s="46" t="s">
        <v>102</v>
      </c>
      <c r="F22" s="46"/>
      <c r="G22" s="46"/>
      <c r="H22" s="46"/>
      <c r="I22" s="46"/>
      <c r="J22" s="46"/>
      <c r="K22" s="46"/>
      <c r="L22" s="46"/>
      <c r="M22" s="46"/>
      <c r="N22" s="46"/>
      <c r="O22" s="69">
        <f t="shared" si="5"/>
        <v>0</v>
      </c>
      <c r="P22" s="69">
        <f t="shared" si="1"/>
        <v>0</v>
      </c>
      <c r="Q22" s="101">
        <v>0</v>
      </c>
      <c r="R22" s="112" t="str">
        <f t="shared" si="3"/>
        <v>(0 Responses)</v>
      </c>
      <c r="S22" s="46"/>
    </row>
    <row r="23" spans="1:19" x14ac:dyDescent="0.25">
      <c r="A23" s="45" t="s">
        <v>112</v>
      </c>
      <c r="B23" s="90">
        <v>4</v>
      </c>
      <c r="C23" s="46">
        <v>7</v>
      </c>
      <c r="D23" s="46">
        <v>-3</v>
      </c>
      <c r="E23" s="46" t="s">
        <v>103</v>
      </c>
      <c r="F23" s="46"/>
      <c r="G23" s="46"/>
      <c r="H23" s="46"/>
      <c r="I23" s="46"/>
      <c r="J23" s="46"/>
      <c r="K23" s="46"/>
      <c r="L23" s="46"/>
      <c r="M23" s="46"/>
      <c r="N23" s="46"/>
      <c r="O23" s="69">
        <f t="shared" si="5"/>
        <v>0</v>
      </c>
      <c r="P23" s="69">
        <f t="shared" si="1"/>
        <v>0</v>
      </c>
      <c r="Q23" s="101">
        <v>0</v>
      </c>
      <c r="R23" s="112" t="str">
        <f t="shared" si="3"/>
        <v>(0 Responses)</v>
      </c>
      <c r="S23" s="46"/>
    </row>
    <row r="24" spans="1:19" x14ac:dyDescent="0.25">
      <c r="A24" s="45" t="s">
        <v>112</v>
      </c>
      <c r="B24" s="90">
        <v>4</v>
      </c>
      <c r="C24" s="46">
        <v>8</v>
      </c>
      <c r="D24" s="46">
        <v>-4</v>
      </c>
      <c r="E24" s="46" t="s">
        <v>104</v>
      </c>
      <c r="F24" s="46"/>
      <c r="G24" s="46"/>
      <c r="H24" s="46"/>
      <c r="I24" s="46"/>
      <c r="J24" s="46"/>
      <c r="K24" s="46"/>
      <c r="L24" s="46"/>
      <c r="M24" s="46"/>
      <c r="N24" s="46"/>
      <c r="O24" s="69">
        <f t="shared" si="5"/>
        <v>0</v>
      </c>
      <c r="P24" s="69">
        <f t="shared" si="1"/>
        <v>0</v>
      </c>
      <c r="Q24" s="101">
        <v>0</v>
      </c>
      <c r="R24" s="112" t="str">
        <f t="shared" si="3"/>
        <v>(0 Responses)</v>
      </c>
      <c r="S24" s="46"/>
    </row>
    <row r="25" spans="1:19" x14ac:dyDescent="0.25">
      <c r="A25" s="45" t="s">
        <v>112</v>
      </c>
      <c r="B25" s="90">
        <v>4</v>
      </c>
      <c r="C25" s="46">
        <v>9</v>
      </c>
      <c r="D25" s="46">
        <v>3</v>
      </c>
      <c r="E25" s="46" t="s">
        <v>105</v>
      </c>
      <c r="F25" s="46"/>
      <c r="G25" s="46"/>
      <c r="H25" s="46"/>
      <c r="I25" s="46"/>
      <c r="J25" s="46"/>
      <c r="K25" s="46"/>
      <c r="L25" s="46"/>
      <c r="M25" s="46"/>
      <c r="N25" s="46">
        <v>1</v>
      </c>
      <c r="O25" s="69">
        <f t="shared" si="5"/>
        <v>1</v>
      </c>
      <c r="P25" s="69">
        <f t="shared" si="1"/>
        <v>5</v>
      </c>
      <c r="Q25" s="101">
        <f>P25/O25</f>
        <v>5</v>
      </c>
      <c r="R25" s="112" t="str">
        <f t="shared" si="3"/>
        <v>(1 Response)</v>
      </c>
      <c r="S25" s="46"/>
    </row>
    <row r="26" spans="1:19" x14ac:dyDescent="0.25">
      <c r="A26" s="45" t="s">
        <v>112</v>
      </c>
      <c r="B26" s="90">
        <v>4</v>
      </c>
      <c r="C26" s="46">
        <v>10</v>
      </c>
      <c r="D26" s="46">
        <v>2</v>
      </c>
      <c r="E26" s="46" t="s">
        <v>106</v>
      </c>
      <c r="F26" s="46"/>
      <c r="G26" s="46"/>
      <c r="H26" s="46"/>
      <c r="I26" s="46"/>
      <c r="J26" s="46"/>
      <c r="K26" s="46"/>
      <c r="L26" s="46"/>
      <c r="M26" s="46"/>
      <c r="N26" s="46"/>
      <c r="O26" s="69">
        <f t="shared" si="5"/>
        <v>0</v>
      </c>
      <c r="P26" s="69">
        <f t="shared" si="1"/>
        <v>0</v>
      </c>
      <c r="Q26" s="101">
        <v>0</v>
      </c>
      <c r="R26" s="112" t="str">
        <f t="shared" si="3"/>
        <v>(0 Responses)</v>
      </c>
      <c r="S26" s="46"/>
    </row>
    <row r="27" spans="1:19" x14ac:dyDescent="0.25">
      <c r="A27" s="45" t="s">
        <v>112</v>
      </c>
      <c r="B27" s="90">
        <v>4</v>
      </c>
      <c r="C27" s="46">
        <v>11</v>
      </c>
      <c r="D27" s="46">
        <v>1</v>
      </c>
      <c r="E27" s="46" t="s">
        <v>107</v>
      </c>
      <c r="F27" s="46"/>
      <c r="G27" s="46"/>
      <c r="H27" s="46"/>
      <c r="I27" s="46"/>
      <c r="J27" s="46"/>
      <c r="K27" s="46"/>
      <c r="L27" s="46"/>
      <c r="M27" s="46"/>
      <c r="N27" s="46"/>
      <c r="O27" s="69">
        <f t="shared" si="5"/>
        <v>0</v>
      </c>
      <c r="P27" s="69">
        <f t="shared" si="1"/>
        <v>0</v>
      </c>
      <c r="Q27" s="101">
        <v>0</v>
      </c>
      <c r="R27" s="112" t="str">
        <f t="shared" si="3"/>
        <v>(0 Responses)</v>
      </c>
      <c r="S27" s="46"/>
    </row>
    <row r="28" spans="1:19" x14ac:dyDescent="0.25">
      <c r="A28" s="45" t="s">
        <v>112</v>
      </c>
      <c r="B28" s="90">
        <v>4</v>
      </c>
      <c r="C28" s="46">
        <v>12</v>
      </c>
      <c r="D28" s="46">
        <v>-5</v>
      </c>
      <c r="E28" s="46" t="s">
        <v>108</v>
      </c>
      <c r="F28" s="46"/>
      <c r="G28" s="46"/>
      <c r="H28" s="46"/>
      <c r="I28" s="46"/>
      <c r="J28" s="46"/>
      <c r="K28" s="46"/>
      <c r="L28" s="46">
        <v>1</v>
      </c>
      <c r="M28" s="46"/>
      <c r="N28" s="46">
        <v>3</v>
      </c>
      <c r="O28" s="69">
        <f t="shared" si="5"/>
        <v>4</v>
      </c>
      <c r="P28" s="69">
        <f t="shared" si="1"/>
        <v>19</v>
      </c>
      <c r="Q28" s="101">
        <f t="shared" ref="Q28:Q59" si="6">P28/O28</f>
        <v>4.75</v>
      </c>
      <c r="R28" s="112" t="str">
        <f t="shared" si="3"/>
        <v>(4 Responses)</v>
      </c>
      <c r="S28" s="46"/>
    </row>
    <row r="29" spans="1:19" x14ac:dyDescent="0.25">
      <c r="A29" s="45" t="s">
        <v>112</v>
      </c>
      <c r="B29" s="90">
        <v>4</v>
      </c>
      <c r="C29" s="46">
        <v>13</v>
      </c>
      <c r="D29" s="46">
        <v>-6</v>
      </c>
      <c r="E29" s="46" t="s">
        <v>109</v>
      </c>
      <c r="F29" s="46"/>
      <c r="G29" s="46"/>
      <c r="H29" s="46"/>
      <c r="I29" s="46"/>
      <c r="J29" s="46">
        <v>1</v>
      </c>
      <c r="K29" s="46"/>
      <c r="L29" s="46">
        <v>1</v>
      </c>
      <c r="M29" s="46"/>
      <c r="N29" s="46"/>
      <c r="O29" s="69">
        <f t="shared" si="5"/>
        <v>2</v>
      </c>
      <c r="P29" s="69">
        <f t="shared" si="1"/>
        <v>7</v>
      </c>
      <c r="Q29" s="101">
        <f t="shared" si="6"/>
        <v>3.5</v>
      </c>
      <c r="R29" s="112" t="str">
        <f t="shared" si="3"/>
        <v>(2 Responses)</v>
      </c>
      <c r="S29" s="46"/>
    </row>
    <row r="30" spans="1:19" x14ac:dyDescent="0.25">
      <c r="A30" s="45" t="s">
        <v>112</v>
      </c>
      <c r="B30" s="90">
        <v>4</v>
      </c>
      <c r="C30" s="46">
        <v>14</v>
      </c>
      <c r="D30" s="46">
        <v>-7</v>
      </c>
      <c r="E30" s="46" t="s">
        <v>110</v>
      </c>
      <c r="F30" s="46"/>
      <c r="G30" s="46"/>
      <c r="H30" s="46"/>
      <c r="I30" s="46"/>
      <c r="J30" s="46"/>
      <c r="K30" s="46"/>
      <c r="L30" s="46"/>
      <c r="M30" s="46"/>
      <c r="N30" s="46">
        <v>2</v>
      </c>
      <c r="O30" s="69">
        <f t="shared" si="5"/>
        <v>2</v>
      </c>
      <c r="P30" s="69">
        <f t="shared" si="1"/>
        <v>10</v>
      </c>
      <c r="Q30" s="101">
        <f t="shared" si="6"/>
        <v>5</v>
      </c>
      <c r="R30" s="112" t="str">
        <f t="shared" si="3"/>
        <v>(2 Responses)</v>
      </c>
      <c r="S30" s="46"/>
    </row>
    <row r="31" spans="1:19" ht="15.75" thickBot="1" x14ac:dyDescent="0.3">
      <c r="A31" s="45" t="s">
        <v>112</v>
      </c>
      <c r="B31" s="90">
        <v>4</v>
      </c>
      <c r="C31" s="46">
        <v>15</v>
      </c>
      <c r="D31" s="46">
        <v>-8</v>
      </c>
      <c r="E31" s="46" t="s">
        <v>111</v>
      </c>
      <c r="F31" s="46"/>
      <c r="G31" s="46"/>
      <c r="H31" s="46"/>
      <c r="I31" s="46"/>
      <c r="J31" s="46"/>
      <c r="K31" s="46"/>
      <c r="L31" s="46">
        <v>1</v>
      </c>
      <c r="M31" s="46"/>
      <c r="N31" s="46">
        <v>2</v>
      </c>
      <c r="O31" s="69">
        <f t="shared" si="5"/>
        <v>3</v>
      </c>
      <c r="P31" s="69">
        <f t="shared" si="1"/>
        <v>14</v>
      </c>
      <c r="Q31" s="101">
        <f t="shared" si="6"/>
        <v>4.666666666666667</v>
      </c>
      <c r="R31" s="113" t="str">
        <f t="shared" si="3"/>
        <v>(3 Responses)</v>
      </c>
      <c r="S31" s="46"/>
    </row>
    <row r="32" spans="1:19" x14ac:dyDescent="0.25">
      <c r="A32" s="97" t="s">
        <v>70</v>
      </c>
      <c r="B32" s="98">
        <v>3</v>
      </c>
      <c r="C32" s="98">
        <v>1</v>
      </c>
      <c r="D32" s="98">
        <v>7</v>
      </c>
      <c r="E32" s="98" t="s">
        <v>97</v>
      </c>
      <c r="F32" s="98"/>
      <c r="G32" s="98"/>
      <c r="H32" s="98"/>
      <c r="I32" s="98"/>
      <c r="J32" s="98">
        <v>1</v>
      </c>
      <c r="K32" s="98"/>
      <c r="L32" s="98">
        <v>2</v>
      </c>
      <c r="M32" s="98">
        <v>1</v>
      </c>
      <c r="N32" s="98"/>
      <c r="O32" s="99">
        <f t="shared" si="5"/>
        <v>4</v>
      </c>
      <c r="P32" s="99">
        <f t="shared" si="1"/>
        <v>15.5</v>
      </c>
      <c r="Q32" s="100">
        <f t="shared" si="6"/>
        <v>3.875</v>
      </c>
      <c r="R32" s="114" t="str">
        <f t="shared" si="3"/>
        <v>(4 Responses)</v>
      </c>
      <c r="S32" s="46"/>
    </row>
    <row r="33" spans="1:19" x14ac:dyDescent="0.25">
      <c r="A33" s="45" t="s">
        <v>70</v>
      </c>
      <c r="B33" s="90">
        <v>3</v>
      </c>
      <c r="C33" s="46">
        <v>2</v>
      </c>
      <c r="D33" s="46">
        <v>6</v>
      </c>
      <c r="E33" s="46" t="s">
        <v>98</v>
      </c>
      <c r="F33" s="46"/>
      <c r="G33" s="46"/>
      <c r="H33" s="46"/>
      <c r="I33" s="46"/>
      <c r="J33" s="46">
        <v>1</v>
      </c>
      <c r="K33" s="46"/>
      <c r="L33" s="46"/>
      <c r="M33" s="46"/>
      <c r="N33" s="90">
        <v>2</v>
      </c>
      <c r="O33" s="69">
        <f t="shared" si="5"/>
        <v>3</v>
      </c>
      <c r="P33" s="69">
        <f t="shared" si="1"/>
        <v>13</v>
      </c>
      <c r="Q33" s="101">
        <f t="shared" si="6"/>
        <v>4.333333333333333</v>
      </c>
      <c r="R33" s="112" t="str">
        <f t="shared" si="3"/>
        <v>(3 Responses)</v>
      </c>
      <c r="S33" s="46"/>
    </row>
    <row r="34" spans="1:19" x14ac:dyDescent="0.25">
      <c r="A34" s="45" t="s">
        <v>70</v>
      </c>
      <c r="B34" s="90">
        <v>3</v>
      </c>
      <c r="C34" s="46">
        <v>3</v>
      </c>
      <c r="D34" s="46">
        <v>5</v>
      </c>
      <c r="E34" s="46" t="s">
        <v>99</v>
      </c>
      <c r="F34" s="46"/>
      <c r="G34" s="46"/>
      <c r="H34" s="46"/>
      <c r="I34" s="46"/>
      <c r="J34" s="90">
        <v>1</v>
      </c>
      <c r="K34" s="46"/>
      <c r="L34" s="90">
        <v>1</v>
      </c>
      <c r="M34" s="46"/>
      <c r="N34" s="90">
        <v>1</v>
      </c>
      <c r="O34" s="69">
        <f t="shared" si="5"/>
        <v>3</v>
      </c>
      <c r="P34" s="69">
        <f t="shared" ref="P34:P65" si="7">((F34*1)+(G34*1.5)+(H34*2)+(I34*2.5)+(J34*3)+(K34*3.5)+(L34*4)+(M34*4.5)+(N34*5))</f>
        <v>12</v>
      </c>
      <c r="Q34" s="101">
        <f t="shared" si="6"/>
        <v>4</v>
      </c>
      <c r="R34" s="112" t="str">
        <f t="shared" si="3"/>
        <v>(3 Responses)</v>
      </c>
      <c r="S34" s="46"/>
    </row>
    <row r="35" spans="1:19" x14ac:dyDescent="0.25">
      <c r="A35" s="45" t="s">
        <v>70</v>
      </c>
      <c r="B35" s="90">
        <v>3</v>
      </c>
      <c r="C35" s="46">
        <v>4</v>
      </c>
      <c r="D35" s="46">
        <v>-1</v>
      </c>
      <c r="E35" s="46" t="s">
        <v>100</v>
      </c>
      <c r="F35" s="46"/>
      <c r="G35" s="46"/>
      <c r="H35" s="46">
        <v>1</v>
      </c>
      <c r="I35" s="46"/>
      <c r="J35" s="90">
        <v>1</v>
      </c>
      <c r="K35" s="46"/>
      <c r="L35" s="90">
        <v>1</v>
      </c>
      <c r="M35" s="46"/>
      <c r="N35" s="90">
        <v>1</v>
      </c>
      <c r="O35" s="69">
        <f t="shared" si="5"/>
        <v>4</v>
      </c>
      <c r="P35" s="69">
        <f t="shared" si="7"/>
        <v>14</v>
      </c>
      <c r="Q35" s="101">
        <f t="shared" si="6"/>
        <v>3.5</v>
      </c>
      <c r="R35" s="112" t="str">
        <f t="shared" si="3"/>
        <v>(4 Responses)</v>
      </c>
      <c r="S35" s="46"/>
    </row>
    <row r="36" spans="1:19" x14ac:dyDescent="0.25">
      <c r="A36" s="45" t="s">
        <v>70</v>
      </c>
      <c r="B36" s="90">
        <v>3</v>
      </c>
      <c r="C36" s="46">
        <v>5</v>
      </c>
      <c r="D36" s="46">
        <v>-2</v>
      </c>
      <c r="E36" s="46" t="s">
        <v>101</v>
      </c>
      <c r="F36" s="46">
        <v>3</v>
      </c>
      <c r="G36" s="46">
        <v>1</v>
      </c>
      <c r="H36" s="46"/>
      <c r="I36" s="46"/>
      <c r="J36" s="46"/>
      <c r="K36" s="46"/>
      <c r="L36" s="46"/>
      <c r="M36" s="46"/>
      <c r="N36" s="46"/>
      <c r="O36" s="69">
        <f t="shared" si="5"/>
        <v>4</v>
      </c>
      <c r="P36" s="69">
        <f t="shared" si="7"/>
        <v>4.5</v>
      </c>
      <c r="Q36" s="101">
        <f t="shared" si="6"/>
        <v>1.125</v>
      </c>
      <c r="R36" s="112" t="str">
        <f>IF((O36)=1,_xlfn.CONCAT("(",O36," Response)"),_xlfn.CONCAT("(",O36," Rsps)"))</f>
        <v>(4 Rsps)</v>
      </c>
      <c r="S36" s="46"/>
    </row>
    <row r="37" spans="1:19" x14ac:dyDescent="0.25">
      <c r="A37" s="45" t="s">
        <v>70</v>
      </c>
      <c r="B37" s="90">
        <v>3</v>
      </c>
      <c r="C37" s="46">
        <v>6</v>
      </c>
      <c r="D37" s="46">
        <v>4</v>
      </c>
      <c r="E37" s="46" t="s">
        <v>102</v>
      </c>
      <c r="F37" s="46"/>
      <c r="G37" s="46"/>
      <c r="H37" s="46"/>
      <c r="I37" s="46"/>
      <c r="J37" s="46"/>
      <c r="K37" s="46"/>
      <c r="L37" s="90">
        <v>1</v>
      </c>
      <c r="M37" s="46"/>
      <c r="N37" s="90">
        <v>3</v>
      </c>
      <c r="O37" s="69">
        <f t="shared" si="5"/>
        <v>4</v>
      </c>
      <c r="P37" s="69">
        <f t="shared" si="7"/>
        <v>19</v>
      </c>
      <c r="Q37" s="101">
        <f t="shared" si="6"/>
        <v>4.75</v>
      </c>
      <c r="R37" s="112" t="str">
        <f t="shared" si="3"/>
        <v>(4 Responses)</v>
      </c>
      <c r="S37" s="46"/>
    </row>
    <row r="38" spans="1:19" x14ac:dyDescent="0.25">
      <c r="A38" s="45" t="s">
        <v>70</v>
      </c>
      <c r="B38" s="90">
        <v>3</v>
      </c>
      <c r="C38" s="46">
        <v>7</v>
      </c>
      <c r="D38" s="46">
        <v>-3</v>
      </c>
      <c r="E38" s="46" t="s">
        <v>103</v>
      </c>
      <c r="F38" s="46"/>
      <c r="G38" s="46"/>
      <c r="H38" s="46">
        <v>2</v>
      </c>
      <c r="I38" s="46"/>
      <c r="J38" s="46"/>
      <c r="K38" s="46"/>
      <c r="L38" s="90">
        <v>2</v>
      </c>
      <c r="M38" s="46"/>
      <c r="N38" s="46"/>
      <c r="O38" s="69">
        <f t="shared" si="5"/>
        <v>4</v>
      </c>
      <c r="P38" s="69">
        <f t="shared" si="7"/>
        <v>12</v>
      </c>
      <c r="Q38" s="101">
        <f t="shared" si="6"/>
        <v>3</v>
      </c>
      <c r="R38" s="112" t="str">
        <f t="shared" si="3"/>
        <v>(4 Responses)</v>
      </c>
      <c r="S38" s="46"/>
    </row>
    <row r="39" spans="1:19" x14ac:dyDescent="0.25">
      <c r="A39" s="45" t="s">
        <v>70</v>
      </c>
      <c r="B39" s="90">
        <v>3</v>
      </c>
      <c r="C39" s="46">
        <v>8</v>
      </c>
      <c r="D39" s="46">
        <v>-4</v>
      </c>
      <c r="E39" s="46" t="s">
        <v>104</v>
      </c>
      <c r="F39" s="46"/>
      <c r="G39" s="46"/>
      <c r="H39" s="46"/>
      <c r="I39" s="46"/>
      <c r="J39" s="46">
        <v>1</v>
      </c>
      <c r="K39" s="46"/>
      <c r="L39" s="90">
        <v>2</v>
      </c>
      <c r="M39" s="46"/>
      <c r="N39" s="90">
        <v>1</v>
      </c>
      <c r="O39" s="69">
        <f t="shared" si="5"/>
        <v>4</v>
      </c>
      <c r="P39" s="69">
        <f t="shared" si="7"/>
        <v>16</v>
      </c>
      <c r="Q39" s="101">
        <f t="shared" si="6"/>
        <v>4</v>
      </c>
      <c r="R39" s="112" t="str">
        <f t="shared" si="3"/>
        <v>(4 Responses)</v>
      </c>
      <c r="S39" s="46"/>
    </row>
    <row r="40" spans="1:19" x14ac:dyDescent="0.25">
      <c r="A40" s="45" t="s">
        <v>70</v>
      </c>
      <c r="B40" s="90">
        <v>3</v>
      </c>
      <c r="C40" s="46">
        <v>9</v>
      </c>
      <c r="D40" s="46">
        <v>3</v>
      </c>
      <c r="E40" s="46" t="s">
        <v>105</v>
      </c>
      <c r="F40" s="46"/>
      <c r="G40" s="46"/>
      <c r="H40" s="46"/>
      <c r="I40" s="46"/>
      <c r="J40" s="46"/>
      <c r="K40" s="46"/>
      <c r="L40" s="90">
        <v>2</v>
      </c>
      <c r="M40" s="46"/>
      <c r="N40" s="90">
        <v>2</v>
      </c>
      <c r="O40" s="69">
        <f t="shared" si="5"/>
        <v>4</v>
      </c>
      <c r="P40" s="69">
        <f t="shared" si="7"/>
        <v>18</v>
      </c>
      <c r="Q40" s="101">
        <f t="shared" si="6"/>
        <v>4.5</v>
      </c>
      <c r="R40" s="112" t="str">
        <f t="shared" si="3"/>
        <v>(4 Responses)</v>
      </c>
      <c r="S40" s="46"/>
    </row>
    <row r="41" spans="1:19" x14ac:dyDescent="0.25">
      <c r="A41" s="45" t="s">
        <v>70</v>
      </c>
      <c r="B41" s="90">
        <v>3</v>
      </c>
      <c r="C41" s="46">
        <v>10</v>
      </c>
      <c r="D41" s="46">
        <v>2</v>
      </c>
      <c r="E41" s="46" t="s">
        <v>106</v>
      </c>
      <c r="F41" s="46"/>
      <c r="G41" s="46"/>
      <c r="H41" s="46"/>
      <c r="I41" s="46"/>
      <c r="J41" s="46"/>
      <c r="K41" s="46">
        <v>1</v>
      </c>
      <c r="L41" s="90">
        <v>1</v>
      </c>
      <c r="M41" s="46"/>
      <c r="N41" s="90">
        <v>2</v>
      </c>
      <c r="O41" s="69">
        <f t="shared" si="5"/>
        <v>4</v>
      </c>
      <c r="P41" s="69">
        <f t="shared" si="7"/>
        <v>17.5</v>
      </c>
      <c r="Q41" s="101">
        <f t="shared" si="6"/>
        <v>4.375</v>
      </c>
      <c r="R41" s="112" t="str">
        <f t="shared" si="3"/>
        <v>(4 Responses)</v>
      </c>
      <c r="S41" s="46"/>
    </row>
    <row r="42" spans="1:19" x14ac:dyDescent="0.25">
      <c r="A42" s="45" t="s">
        <v>70</v>
      </c>
      <c r="B42" s="90">
        <v>3</v>
      </c>
      <c r="C42" s="46">
        <v>11</v>
      </c>
      <c r="D42" s="46">
        <v>1</v>
      </c>
      <c r="E42" s="46" t="s">
        <v>107</v>
      </c>
      <c r="F42" s="46"/>
      <c r="G42" s="46"/>
      <c r="H42" s="46"/>
      <c r="I42" s="46"/>
      <c r="J42" s="46"/>
      <c r="K42" s="46"/>
      <c r="L42" s="90">
        <v>1</v>
      </c>
      <c r="M42" s="46"/>
      <c r="N42" s="90">
        <v>1</v>
      </c>
      <c r="O42" s="69">
        <f t="shared" si="5"/>
        <v>2</v>
      </c>
      <c r="P42" s="69">
        <f t="shared" si="7"/>
        <v>9</v>
      </c>
      <c r="Q42" s="101">
        <f t="shared" si="6"/>
        <v>4.5</v>
      </c>
      <c r="R42" s="112" t="str">
        <f t="shared" si="3"/>
        <v>(2 Responses)</v>
      </c>
      <c r="S42" s="46"/>
    </row>
    <row r="43" spans="1:19" x14ac:dyDescent="0.25">
      <c r="A43" s="45" t="s">
        <v>70</v>
      </c>
      <c r="B43" s="90">
        <v>3</v>
      </c>
      <c r="C43" s="46">
        <v>12</v>
      </c>
      <c r="D43" s="46">
        <v>-5</v>
      </c>
      <c r="E43" s="46" t="s">
        <v>108</v>
      </c>
      <c r="F43" s="46"/>
      <c r="G43" s="46"/>
      <c r="H43" s="46"/>
      <c r="I43" s="46"/>
      <c r="J43" s="46">
        <v>1</v>
      </c>
      <c r="K43" s="46"/>
      <c r="L43" s="90">
        <v>2</v>
      </c>
      <c r="M43" s="46"/>
      <c r="N43" s="90">
        <v>1</v>
      </c>
      <c r="O43" s="69">
        <f t="shared" si="5"/>
        <v>4</v>
      </c>
      <c r="P43" s="69">
        <f t="shared" si="7"/>
        <v>16</v>
      </c>
      <c r="Q43" s="101">
        <f t="shared" si="6"/>
        <v>4</v>
      </c>
      <c r="R43" s="112" t="str">
        <f t="shared" si="3"/>
        <v>(4 Responses)</v>
      </c>
      <c r="S43" s="46"/>
    </row>
    <row r="44" spans="1:19" x14ac:dyDescent="0.25">
      <c r="A44" s="45" t="s">
        <v>70</v>
      </c>
      <c r="B44" s="90">
        <v>3</v>
      </c>
      <c r="C44" s="46">
        <v>13</v>
      </c>
      <c r="D44" s="46">
        <v>-6</v>
      </c>
      <c r="E44" s="46" t="s">
        <v>109</v>
      </c>
      <c r="F44" s="46"/>
      <c r="G44" s="46"/>
      <c r="H44" s="46">
        <v>1</v>
      </c>
      <c r="I44" s="46"/>
      <c r="J44" s="46">
        <v>2</v>
      </c>
      <c r="K44" s="46"/>
      <c r="L44" s="46"/>
      <c r="M44" s="46"/>
      <c r="N44" s="46"/>
      <c r="O44" s="69">
        <f t="shared" si="5"/>
        <v>3</v>
      </c>
      <c r="P44" s="69">
        <f t="shared" si="7"/>
        <v>8</v>
      </c>
      <c r="Q44" s="101">
        <f t="shared" si="6"/>
        <v>2.6666666666666665</v>
      </c>
      <c r="R44" s="112" t="str">
        <f t="shared" si="3"/>
        <v>(3 Responses)</v>
      </c>
      <c r="S44" s="46"/>
    </row>
    <row r="45" spans="1:19" x14ac:dyDescent="0.25">
      <c r="A45" s="45" t="s">
        <v>70</v>
      </c>
      <c r="B45" s="90">
        <v>3</v>
      </c>
      <c r="C45" s="46">
        <v>14</v>
      </c>
      <c r="D45" s="46">
        <v>-7</v>
      </c>
      <c r="E45" s="46" t="s">
        <v>110</v>
      </c>
      <c r="F45" s="46"/>
      <c r="G45" s="46"/>
      <c r="H45" s="46"/>
      <c r="I45" s="46"/>
      <c r="J45" s="46">
        <v>2</v>
      </c>
      <c r="K45" s="46"/>
      <c r="L45" s="90">
        <v>1</v>
      </c>
      <c r="M45" s="46"/>
      <c r="N45" s="90">
        <v>1</v>
      </c>
      <c r="O45" s="69">
        <f t="shared" si="5"/>
        <v>4</v>
      </c>
      <c r="P45" s="69">
        <f t="shared" si="7"/>
        <v>15</v>
      </c>
      <c r="Q45" s="101">
        <f t="shared" si="6"/>
        <v>3.75</v>
      </c>
      <c r="R45" s="112" t="str">
        <f t="shared" si="3"/>
        <v>(4 Responses)</v>
      </c>
      <c r="S45" s="46"/>
    </row>
    <row r="46" spans="1:19" ht="15.75" thickBot="1" x14ac:dyDescent="0.3">
      <c r="A46" s="45" t="s">
        <v>70</v>
      </c>
      <c r="B46" s="90">
        <v>3</v>
      </c>
      <c r="C46" s="46">
        <v>15</v>
      </c>
      <c r="D46" s="46">
        <v>-8</v>
      </c>
      <c r="E46" s="46" t="s">
        <v>111</v>
      </c>
      <c r="F46" s="46"/>
      <c r="G46" s="46"/>
      <c r="H46" s="46">
        <v>2</v>
      </c>
      <c r="I46" s="46"/>
      <c r="J46" s="46"/>
      <c r="K46" s="46"/>
      <c r="L46" s="90">
        <v>1</v>
      </c>
      <c r="M46" s="46"/>
      <c r="N46" s="90">
        <v>1</v>
      </c>
      <c r="O46" s="69">
        <f t="shared" si="5"/>
        <v>4</v>
      </c>
      <c r="P46" s="69">
        <f t="shared" si="7"/>
        <v>13</v>
      </c>
      <c r="Q46" s="101">
        <f t="shared" si="6"/>
        <v>3.25</v>
      </c>
      <c r="R46" s="113" t="str">
        <f t="shared" si="3"/>
        <v>(4 Responses)</v>
      </c>
    </row>
    <row r="47" spans="1:19" x14ac:dyDescent="0.25">
      <c r="A47" s="97" t="s">
        <v>72</v>
      </c>
      <c r="B47" s="98">
        <v>1</v>
      </c>
      <c r="C47" s="98">
        <v>1</v>
      </c>
      <c r="D47" s="98">
        <v>7</v>
      </c>
      <c r="E47" s="98" t="s">
        <v>97</v>
      </c>
      <c r="F47" s="98"/>
      <c r="G47" s="98"/>
      <c r="H47" s="98"/>
      <c r="I47" s="98"/>
      <c r="J47" s="98"/>
      <c r="K47" s="98"/>
      <c r="L47" s="98"/>
      <c r="M47" s="98"/>
      <c r="N47" s="98">
        <v>3</v>
      </c>
      <c r="O47" s="99">
        <f t="shared" si="5"/>
        <v>3</v>
      </c>
      <c r="P47" s="99">
        <f t="shared" si="7"/>
        <v>15</v>
      </c>
      <c r="Q47" s="100">
        <f t="shared" si="6"/>
        <v>5</v>
      </c>
      <c r="R47" s="114" t="str">
        <f t="shared" si="3"/>
        <v>(3 Responses)</v>
      </c>
    </row>
    <row r="48" spans="1:19" x14ac:dyDescent="0.25">
      <c r="A48" s="45" t="s">
        <v>72</v>
      </c>
      <c r="B48" s="90">
        <v>1</v>
      </c>
      <c r="C48" s="46">
        <v>2</v>
      </c>
      <c r="D48" s="46">
        <v>6</v>
      </c>
      <c r="E48" s="46" t="s">
        <v>98</v>
      </c>
      <c r="F48" s="46"/>
      <c r="G48" s="46"/>
      <c r="H48" s="46"/>
      <c r="I48" s="46"/>
      <c r="J48" s="46"/>
      <c r="K48" s="46"/>
      <c r="L48" s="46"/>
      <c r="M48" s="46"/>
      <c r="N48" s="90">
        <v>3</v>
      </c>
      <c r="O48" s="69">
        <f t="shared" si="5"/>
        <v>3</v>
      </c>
      <c r="P48" s="69">
        <f t="shared" si="7"/>
        <v>15</v>
      </c>
      <c r="Q48" s="101">
        <f t="shared" si="6"/>
        <v>5</v>
      </c>
      <c r="R48" s="112" t="str">
        <f t="shared" si="3"/>
        <v>(3 Responses)</v>
      </c>
    </row>
    <row r="49" spans="1:18" x14ac:dyDescent="0.25">
      <c r="A49" s="45" t="s">
        <v>72</v>
      </c>
      <c r="B49" s="90">
        <v>1</v>
      </c>
      <c r="C49" s="46">
        <v>3</v>
      </c>
      <c r="D49" s="46">
        <v>5</v>
      </c>
      <c r="E49" s="46" t="s">
        <v>99</v>
      </c>
      <c r="F49" s="46"/>
      <c r="G49" s="46"/>
      <c r="H49" s="46"/>
      <c r="I49" s="46"/>
      <c r="J49" s="46"/>
      <c r="K49" s="46"/>
      <c r="L49" s="46"/>
      <c r="M49" s="46"/>
      <c r="N49" s="90">
        <v>2</v>
      </c>
      <c r="O49" s="69">
        <f t="shared" si="5"/>
        <v>2</v>
      </c>
      <c r="P49" s="69">
        <f t="shared" si="7"/>
        <v>10</v>
      </c>
      <c r="Q49" s="101">
        <f t="shared" si="6"/>
        <v>5</v>
      </c>
      <c r="R49" s="112" t="str">
        <f t="shared" si="3"/>
        <v>(2 Responses)</v>
      </c>
    </row>
    <row r="50" spans="1:18" x14ac:dyDescent="0.25">
      <c r="A50" s="45" t="s">
        <v>72</v>
      </c>
      <c r="B50" s="90">
        <v>1</v>
      </c>
      <c r="C50" s="46">
        <v>4</v>
      </c>
      <c r="D50" s="46">
        <v>-1</v>
      </c>
      <c r="E50" s="46" t="s">
        <v>100</v>
      </c>
      <c r="F50" s="46">
        <v>1</v>
      </c>
      <c r="G50" s="46"/>
      <c r="H50" s="46">
        <v>1</v>
      </c>
      <c r="I50" s="46"/>
      <c r="J50" s="46">
        <v>1</v>
      </c>
      <c r="K50" s="46"/>
      <c r="L50" s="46"/>
      <c r="M50" s="46"/>
      <c r="N50" s="46"/>
      <c r="O50" s="69">
        <f t="shared" si="5"/>
        <v>3</v>
      </c>
      <c r="P50" s="69">
        <f t="shared" si="7"/>
        <v>6</v>
      </c>
      <c r="Q50" s="101">
        <f t="shared" si="6"/>
        <v>2</v>
      </c>
      <c r="R50" s="112" t="str">
        <f>IF((O50)=1,_xlfn.CONCAT("(",O50," Response)"),_xlfn.CONCAT("(",O50," Rsps)"))</f>
        <v>(3 Rsps)</v>
      </c>
    </row>
    <row r="51" spans="1:18" x14ac:dyDescent="0.25">
      <c r="A51" s="45" t="s">
        <v>72</v>
      </c>
      <c r="B51" s="90">
        <v>1</v>
      </c>
      <c r="C51" s="46">
        <v>5</v>
      </c>
      <c r="D51" s="46">
        <v>-2</v>
      </c>
      <c r="E51" s="46" t="s">
        <v>101</v>
      </c>
      <c r="F51" s="46">
        <v>3</v>
      </c>
      <c r="G51" s="46"/>
      <c r="H51" s="46"/>
      <c r="I51" s="46"/>
      <c r="J51" s="46"/>
      <c r="K51" s="46"/>
      <c r="L51" s="46"/>
      <c r="M51" s="46"/>
      <c r="N51" s="46"/>
      <c r="O51" s="69">
        <f t="shared" si="5"/>
        <v>3</v>
      </c>
      <c r="P51" s="69">
        <f t="shared" si="7"/>
        <v>3</v>
      </c>
      <c r="Q51" s="101">
        <f t="shared" si="6"/>
        <v>1</v>
      </c>
      <c r="R51" s="112" t="str">
        <f>IF((O51)=1,_xlfn.CONCAT("(",O51," Response)"),_xlfn.CONCAT("(",O51," Rsps)"))</f>
        <v>(3 Rsps)</v>
      </c>
    </row>
    <row r="52" spans="1:18" x14ac:dyDescent="0.25">
      <c r="A52" s="45" t="s">
        <v>72</v>
      </c>
      <c r="B52" s="90">
        <v>1</v>
      </c>
      <c r="C52" s="46">
        <v>6</v>
      </c>
      <c r="D52" s="46">
        <v>4</v>
      </c>
      <c r="E52" s="46" t="s">
        <v>102</v>
      </c>
      <c r="F52" s="46"/>
      <c r="G52" s="46"/>
      <c r="H52" s="46"/>
      <c r="I52" s="46"/>
      <c r="J52" s="46"/>
      <c r="K52" s="46"/>
      <c r="L52" s="46"/>
      <c r="M52" s="46"/>
      <c r="N52" s="90">
        <v>3</v>
      </c>
      <c r="O52" s="69">
        <f t="shared" si="5"/>
        <v>3</v>
      </c>
      <c r="P52" s="69">
        <f t="shared" si="7"/>
        <v>15</v>
      </c>
      <c r="Q52" s="101">
        <f t="shared" si="6"/>
        <v>5</v>
      </c>
      <c r="R52" s="112" t="str">
        <f t="shared" si="3"/>
        <v>(3 Responses)</v>
      </c>
    </row>
    <row r="53" spans="1:18" x14ac:dyDescent="0.25">
      <c r="A53" s="45" t="s">
        <v>72</v>
      </c>
      <c r="B53" s="90">
        <v>1</v>
      </c>
      <c r="C53" s="46">
        <v>7</v>
      </c>
      <c r="D53" s="46">
        <v>-3</v>
      </c>
      <c r="E53" s="46" t="s">
        <v>103</v>
      </c>
      <c r="F53" s="46">
        <v>2</v>
      </c>
      <c r="G53" s="46"/>
      <c r="H53" s="46"/>
      <c r="I53" s="46"/>
      <c r="J53" s="46">
        <v>1</v>
      </c>
      <c r="K53" s="46"/>
      <c r="L53" s="46"/>
      <c r="M53" s="46"/>
      <c r="N53" s="46"/>
      <c r="O53" s="69">
        <f t="shared" ref="O53:O76" si="8">SUM(F53:N53)</f>
        <v>3</v>
      </c>
      <c r="P53" s="69">
        <f t="shared" si="7"/>
        <v>5</v>
      </c>
      <c r="Q53" s="101">
        <f t="shared" si="6"/>
        <v>1.6666666666666667</v>
      </c>
      <c r="R53" s="112" t="str">
        <f>IF((O53)=1,_xlfn.CONCAT("(",O53," Response)"),_xlfn.CONCAT("(",O53," Rsps)"))</f>
        <v>(3 Rsps)</v>
      </c>
    </row>
    <row r="54" spans="1:18" x14ac:dyDescent="0.25">
      <c r="A54" s="45" t="s">
        <v>72</v>
      </c>
      <c r="B54" s="90">
        <v>1</v>
      </c>
      <c r="C54" s="46">
        <v>8</v>
      </c>
      <c r="D54" s="46">
        <v>-4</v>
      </c>
      <c r="E54" s="46" t="s">
        <v>104</v>
      </c>
      <c r="F54" s="90">
        <v>1</v>
      </c>
      <c r="G54" s="46"/>
      <c r="H54" s="46">
        <v>2</v>
      </c>
      <c r="I54" s="46"/>
      <c r="J54" s="46"/>
      <c r="K54" s="46"/>
      <c r="L54" s="46"/>
      <c r="M54" s="46"/>
      <c r="N54" s="46"/>
      <c r="O54" s="69">
        <f t="shared" si="8"/>
        <v>3</v>
      </c>
      <c r="P54" s="69">
        <f t="shared" si="7"/>
        <v>5</v>
      </c>
      <c r="Q54" s="101">
        <f t="shared" si="6"/>
        <v>1.6666666666666667</v>
      </c>
      <c r="R54" s="112" t="str">
        <f>IF((O54)=1,_xlfn.CONCAT("(",O54," Response)"),_xlfn.CONCAT("(",O54," Rsps)"))</f>
        <v>(3 Rsps)</v>
      </c>
    </row>
    <row r="55" spans="1:18" x14ac:dyDescent="0.25">
      <c r="A55" s="45" t="s">
        <v>72</v>
      </c>
      <c r="B55" s="90">
        <v>1</v>
      </c>
      <c r="C55" s="46">
        <v>9</v>
      </c>
      <c r="D55" s="46">
        <v>3</v>
      </c>
      <c r="E55" s="46" t="s">
        <v>105</v>
      </c>
      <c r="F55" s="46"/>
      <c r="G55" s="46"/>
      <c r="H55" s="46"/>
      <c r="I55" s="46"/>
      <c r="J55" s="46"/>
      <c r="K55" s="46"/>
      <c r="L55" s="46"/>
      <c r="M55" s="46"/>
      <c r="N55" s="46">
        <v>3</v>
      </c>
      <c r="O55" s="69">
        <f t="shared" si="8"/>
        <v>3</v>
      </c>
      <c r="P55" s="69">
        <f t="shared" si="7"/>
        <v>15</v>
      </c>
      <c r="Q55" s="101">
        <f t="shared" si="6"/>
        <v>5</v>
      </c>
      <c r="R55" s="112" t="str">
        <f t="shared" si="3"/>
        <v>(3 Responses)</v>
      </c>
    </row>
    <row r="56" spans="1:18" x14ac:dyDescent="0.25">
      <c r="A56" s="45" t="s">
        <v>72</v>
      </c>
      <c r="B56" s="90">
        <v>1</v>
      </c>
      <c r="C56" s="46">
        <v>10</v>
      </c>
      <c r="D56" s="46">
        <v>2</v>
      </c>
      <c r="E56" s="46" t="s">
        <v>106</v>
      </c>
      <c r="F56" s="46"/>
      <c r="G56" s="46"/>
      <c r="H56" s="46">
        <v>1</v>
      </c>
      <c r="I56" s="46"/>
      <c r="J56" s="46"/>
      <c r="K56" s="46"/>
      <c r="L56" s="46"/>
      <c r="M56" s="46"/>
      <c r="N56" s="46">
        <v>2</v>
      </c>
      <c r="O56" s="69">
        <f t="shared" si="8"/>
        <v>3</v>
      </c>
      <c r="P56" s="69">
        <f t="shared" si="7"/>
        <v>12</v>
      </c>
      <c r="Q56" s="101">
        <f t="shared" si="6"/>
        <v>4</v>
      </c>
      <c r="R56" s="112" t="str">
        <f t="shared" si="3"/>
        <v>(3 Responses)</v>
      </c>
    </row>
    <row r="57" spans="1:18" x14ac:dyDescent="0.25">
      <c r="A57" s="45" t="s">
        <v>72</v>
      </c>
      <c r="B57" s="90">
        <v>1</v>
      </c>
      <c r="C57" s="46">
        <v>11</v>
      </c>
      <c r="D57" s="46">
        <v>1</v>
      </c>
      <c r="E57" s="46" t="s">
        <v>107</v>
      </c>
      <c r="F57" s="46"/>
      <c r="G57" s="46"/>
      <c r="H57" s="46"/>
      <c r="I57" s="46"/>
      <c r="J57" s="46"/>
      <c r="K57" s="46">
        <v>1</v>
      </c>
      <c r="L57" s="46"/>
      <c r="M57" s="46"/>
      <c r="N57" s="90">
        <v>2</v>
      </c>
      <c r="O57" s="69">
        <f t="shared" si="8"/>
        <v>3</v>
      </c>
      <c r="P57" s="69">
        <f t="shared" si="7"/>
        <v>13.5</v>
      </c>
      <c r="Q57" s="101">
        <f t="shared" si="6"/>
        <v>4.5</v>
      </c>
      <c r="R57" s="112" t="str">
        <f t="shared" si="3"/>
        <v>(3 Responses)</v>
      </c>
    </row>
    <row r="58" spans="1:18" x14ac:dyDescent="0.25">
      <c r="A58" s="45" t="s">
        <v>72</v>
      </c>
      <c r="B58" s="90">
        <v>1</v>
      </c>
      <c r="C58" s="46">
        <v>12</v>
      </c>
      <c r="D58" s="46">
        <v>-5</v>
      </c>
      <c r="E58" s="46" t="s">
        <v>108</v>
      </c>
      <c r="F58" s="46"/>
      <c r="G58" s="46"/>
      <c r="H58" s="46">
        <v>1</v>
      </c>
      <c r="I58" s="46"/>
      <c r="J58" s="46">
        <v>2</v>
      </c>
      <c r="K58" s="46"/>
      <c r="L58" s="46"/>
      <c r="M58" s="46"/>
      <c r="N58" s="46"/>
      <c r="O58" s="69">
        <f t="shared" si="8"/>
        <v>3</v>
      </c>
      <c r="P58" s="69">
        <f t="shared" si="7"/>
        <v>8</v>
      </c>
      <c r="Q58" s="101">
        <f t="shared" si="6"/>
        <v>2.6666666666666665</v>
      </c>
      <c r="R58" s="112" t="str">
        <f t="shared" si="3"/>
        <v>(3 Responses)</v>
      </c>
    </row>
    <row r="59" spans="1:18" x14ac:dyDescent="0.25">
      <c r="A59" s="45" t="s">
        <v>72</v>
      </c>
      <c r="B59" s="90">
        <v>1</v>
      </c>
      <c r="C59" s="46">
        <v>13</v>
      </c>
      <c r="D59" s="46">
        <v>-6</v>
      </c>
      <c r="E59" s="46" t="s">
        <v>109</v>
      </c>
      <c r="F59" s="46">
        <v>1</v>
      </c>
      <c r="G59" s="46"/>
      <c r="H59" s="90">
        <v>2</v>
      </c>
      <c r="I59" s="46"/>
      <c r="J59" s="46"/>
      <c r="K59" s="46"/>
      <c r="L59" s="46"/>
      <c r="M59" s="46"/>
      <c r="N59" s="46"/>
      <c r="O59" s="69">
        <f t="shared" si="8"/>
        <v>3</v>
      </c>
      <c r="P59" s="69">
        <f t="shared" si="7"/>
        <v>5</v>
      </c>
      <c r="Q59" s="101">
        <f t="shared" si="6"/>
        <v>1.6666666666666667</v>
      </c>
      <c r="R59" s="112" t="str">
        <f>IF((O59)=1,_xlfn.CONCAT("(",O59," Response)"),_xlfn.CONCAT("(",O59," Rsps)"))</f>
        <v>(3 Rsps)</v>
      </c>
    </row>
    <row r="60" spans="1:18" x14ac:dyDescent="0.25">
      <c r="A60" s="45" t="s">
        <v>72</v>
      </c>
      <c r="B60" s="90">
        <v>1</v>
      </c>
      <c r="C60" s="46">
        <v>14</v>
      </c>
      <c r="D60" s="46">
        <v>-7</v>
      </c>
      <c r="E60" s="46" t="s">
        <v>110</v>
      </c>
      <c r="F60" s="46">
        <v>1</v>
      </c>
      <c r="G60" s="46"/>
      <c r="H60" s="90">
        <v>1</v>
      </c>
      <c r="I60" s="46"/>
      <c r="J60" s="46"/>
      <c r="K60" s="46"/>
      <c r="L60" s="46"/>
      <c r="M60" s="46"/>
      <c r="N60" s="46"/>
      <c r="O60" s="69">
        <f t="shared" si="8"/>
        <v>2</v>
      </c>
      <c r="P60" s="69">
        <f t="shared" si="7"/>
        <v>3</v>
      </c>
      <c r="Q60" s="101">
        <f t="shared" ref="Q60:Q76" si="9">P60/O60</f>
        <v>1.5</v>
      </c>
      <c r="R60" s="112" t="str">
        <f>IF((O60)=1,_xlfn.CONCAT("(",O60," Response)"),_xlfn.CONCAT("(",O60," Rsps)"))</f>
        <v>(2 Rsps)</v>
      </c>
    </row>
    <row r="61" spans="1:18" ht="15.75" thickBot="1" x14ac:dyDescent="0.3">
      <c r="A61" s="45" t="s">
        <v>72</v>
      </c>
      <c r="B61" s="90">
        <v>1</v>
      </c>
      <c r="C61" s="46">
        <v>15</v>
      </c>
      <c r="D61" s="46">
        <v>-8</v>
      </c>
      <c r="E61" s="46" t="s">
        <v>111</v>
      </c>
      <c r="F61" s="46">
        <v>3</v>
      </c>
      <c r="G61" s="46"/>
      <c r="H61" s="46"/>
      <c r="I61" s="46"/>
      <c r="J61" s="46"/>
      <c r="K61" s="46"/>
      <c r="L61" s="46"/>
      <c r="M61" s="46"/>
      <c r="N61" s="46"/>
      <c r="O61" s="69">
        <f t="shared" si="8"/>
        <v>3</v>
      </c>
      <c r="P61" s="69">
        <f t="shared" si="7"/>
        <v>3</v>
      </c>
      <c r="Q61" s="101">
        <f t="shared" si="9"/>
        <v>1</v>
      </c>
      <c r="R61" s="113" t="str">
        <f>IF((O61)=1,_xlfn.CONCAT("(",O61," Response)"),_xlfn.CONCAT("(",O61," Rsps)"))</f>
        <v>(3 Rsps)</v>
      </c>
    </row>
    <row r="62" spans="1:18" x14ac:dyDescent="0.25">
      <c r="A62" s="102" t="s">
        <v>113</v>
      </c>
      <c r="B62" s="103">
        <v>5</v>
      </c>
      <c r="C62" s="99">
        <v>1</v>
      </c>
      <c r="D62" s="99">
        <v>7</v>
      </c>
      <c r="E62" s="99" t="s">
        <v>97</v>
      </c>
      <c r="F62" s="99">
        <f t="shared" ref="F62:N62" si="10">F2+F17+F32+F47</f>
        <v>0</v>
      </c>
      <c r="G62" s="99">
        <f t="shared" si="10"/>
        <v>0</v>
      </c>
      <c r="H62" s="99">
        <f t="shared" si="10"/>
        <v>1</v>
      </c>
      <c r="I62" s="99">
        <f t="shared" si="10"/>
        <v>1</v>
      </c>
      <c r="J62" s="99">
        <f t="shared" si="10"/>
        <v>4</v>
      </c>
      <c r="K62" s="99">
        <f t="shared" si="10"/>
        <v>2</v>
      </c>
      <c r="L62" s="99">
        <f t="shared" si="10"/>
        <v>4</v>
      </c>
      <c r="M62" s="99">
        <f t="shared" si="10"/>
        <v>1</v>
      </c>
      <c r="N62" s="99">
        <f t="shared" si="10"/>
        <v>4</v>
      </c>
      <c r="O62" s="99">
        <f t="shared" si="8"/>
        <v>17</v>
      </c>
      <c r="P62" s="99">
        <f t="shared" si="7"/>
        <v>64</v>
      </c>
      <c r="Q62" s="100">
        <f t="shared" si="9"/>
        <v>3.7647058823529411</v>
      </c>
      <c r="R62" s="114" t="str">
        <f t="shared" si="3"/>
        <v>(17 Responses)</v>
      </c>
    </row>
    <row r="63" spans="1:18" x14ac:dyDescent="0.25">
      <c r="A63" s="77" t="s">
        <v>113</v>
      </c>
      <c r="B63" s="104">
        <v>5</v>
      </c>
      <c r="C63" s="69">
        <v>2</v>
      </c>
      <c r="D63" s="69">
        <v>6</v>
      </c>
      <c r="E63" s="69" t="s">
        <v>98</v>
      </c>
      <c r="F63" s="69">
        <f t="shared" ref="F63:N63" si="11">F3+F18+F33+F48</f>
        <v>0</v>
      </c>
      <c r="G63" s="69">
        <f t="shared" si="11"/>
        <v>0</v>
      </c>
      <c r="H63" s="69">
        <f t="shared" si="11"/>
        <v>0</v>
      </c>
      <c r="I63" s="69">
        <f t="shared" si="11"/>
        <v>0</v>
      </c>
      <c r="J63" s="69">
        <f t="shared" si="11"/>
        <v>2</v>
      </c>
      <c r="K63" s="69">
        <f t="shared" si="11"/>
        <v>3</v>
      </c>
      <c r="L63" s="69">
        <f t="shared" si="11"/>
        <v>1</v>
      </c>
      <c r="M63" s="69">
        <f t="shared" si="11"/>
        <v>0</v>
      </c>
      <c r="N63" s="69">
        <f t="shared" si="11"/>
        <v>8</v>
      </c>
      <c r="O63" s="69">
        <f t="shared" si="8"/>
        <v>14</v>
      </c>
      <c r="P63" s="69">
        <f t="shared" si="7"/>
        <v>60.5</v>
      </c>
      <c r="Q63" s="101">
        <f t="shared" si="9"/>
        <v>4.3214285714285712</v>
      </c>
      <c r="R63" s="112" t="str">
        <f t="shared" si="3"/>
        <v>(14 Responses)</v>
      </c>
    </row>
    <row r="64" spans="1:18" x14ac:dyDescent="0.25">
      <c r="A64" s="77" t="s">
        <v>113</v>
      </c>
      <c r="B64" s="104">
        <v>5</v>
      </c>
      <c r="C64" s="69">
        <v>3</v>
      </c>
      <c r="D64" s="69">
        <v>5</v>
      </c>
      <c r="E64" s="69" t="s">
        <v>99</v>
      </c>
      <c r="F64" s="69">
        <f t="shared" ref="F64:N64" si="12">F4+F19+F34+F49</f>
        <v>0</v>
      </c>
      <c r="G64" s="69">
        <f t="shared" si="12"/>
        <v>1</v>
      </c>
      <c r="H64" s="69">
        <f t="shared" si="12"/>
        <v>1</v>
      </c>
      <c r="I64" s="69">
        <f t="shared" si="12"/>
        <v>0</v>
      </c>
      <c r="J64" s="69">
        <f t="shared" si="12"/>
        <v>2</v>
      </c>
      <c r="K64" s="69">
        <f t="shared" si="12"/>
        <v>1</v>
      </c>
      <c r="L64" s="69">
        <f t="shared" si="12"/>
        <v>3</v>
      </c>
      <c r="M64" s="69">
        <f t="shared" si="12"/>
        <v>0</v>
      </c>
      <c r="N64" s="69">
        <f t="shared" si="12"/>
        <v>6</v>
      </c>
      <c r="O64" s="69">
        <f t="shared" si="8"/>
        <v>14</v>
      </c>
      <c r="P64" s="69">
        <f t="shared" si="7"/>
        <v>55</v>
      </c>
      <c r="Q64" s="101">
        <f t="shared" si="9"/>
        <v>3.9285714285714284</v>
      </c>
      <c r="R64" s="112" t="str">
        <f t="shared" si="3"/>
        <v>(14 Responses)</v>
      </c>
    </row>
    <row r="65" spans="1:18" x14ac:dyDescent="0.25">
      <c r="A65" s="77" t="s">
        <v>113</v>
      </c>
      <c r="B65" s="104">
        <v>5</v>
      </c>
      <c r="C65" s="69">
        <v>4</v>
      </c>
      <c r="D65" s="69">
        <v>-1</v>
      </c>
      <c r="E65" s="69" t="s">
        <v>100</v>
      </c>
      <c r="F65" s="69">
        <f t="shared" ref="F65:N65" si="13">F5+F20+F35+F50</f>
        <v>1</v>
      </c>
      <c r="G65" s="69">
        <f t="shared" si="13"/>
        <v>0</v>
      </c>
      <c r="H65" s="69">
        <f t="shared" si="13"/>
        <v>3</v>
      </c>
      <c r="I65" s="69">
        <f t="shared" si="13"/>
        <v>0</v>
      </c>
      <c r="J65" s="69">
        <f t="shared" si="13"/>
        <v>3</v>
      </c>
      <c r="K65" s="69">
        <f t="shared" si="13"/>
        <v>1</v>
      </c>
      <c r="L65" s="69">
        <f t="shared" si="13"/>
        <v>3</v>
      </c>
      <c r="M65" s="69">
        <f t="shared" si="13"/>
        <v>0</v>
      </c>
      <c r="N65" s="69">
        <f t="shared" si="13"/>
        <v>4</v>
      </c>
      <c r="O65" s="69">
        <f t="shared" si="8"/>
        <v>15</v>
      </c>
      <c r="P65" s="69">
        <f t="shared" si="7"/>
        <v>51.5</v>
      </c>
      <c r="Q65" s="101">
        <f t="shared" si="9"/>
        <v>3.4333333333333331</v>
      </c>
      <c r="R65" s="112" t="str">
        <f t="shared" si="3"/>
        <v>(15 Responses)</v>
      </c>
    </row>
    <row r="66" spans="1:18" x14ac:dyDescent="0.25">
      <c r="A66" s="77" t="s">
        <v>113</v>
      </c>
      <c r="B66" s="104">
        <v>5</v>
      </c>
      <c r="C66" s="69">
        <v>5</v>
      </c>
      <c r="D66" s="69">
        <v>-2</v>
      </c>
      <c r="E66" s="69" t="s">
        <v>101</v>
      </c>
      <c r="F66" s="69">
        <f t="shared" ref="F66:N66" si="14">F6+F21+F36+F51</f>
        <v>7</v>
      </c>
      <c r="G66" s="69">
        <f t="shared" si="14"/>
        <v>1</v>
      </c>
      <c r="H66" s="69">
        <f t="shared" si="14"/>
        <v>1</v>
      </c>
      <c r="I66" s="69">
        <f t="shared" si="14"/>
        <v>0</v>
      </c>
      <c r="J66" s="69">
        <f t="shared" si="14"/>
        <v>1</v>
      </c>
      <c r="K66" s="69">
        <f t="shared" si="14"/>
        <v>0</v>
      </c>
      <c r="L66" s="69">
        <f t="shared" si="14"/>
        <v>1</v>
      </c>
      <c r="M66" s="69">
        <f t="shared" si="14"/>
        <v>0</v>
      </c>
      <c r="N66" s="69">
        <f t="shared" si="14"/>
        <v>1</v>
      </c>
      <c r="O66" s="69">
        <f t="shared" si="8"/>
        <v>12</v>
      </c>
      <c r="P66" s="69">
        <f t="shared" ref="P66:P76" si="15">((F66*1)+(G66*1.5)+(H66*2)+(I66*2.5)+(J66*3)+(K66*3.5)+(L66*4)+(M66*4.5)+(N66*5))</f>
        <v>22.5</v>
      </c>
      <c r="Q66" s="101">
        <f t="shared" si="9"/>
        <v>1.875</v>
      </c>
      <c r="R66" s="112" t="str">
        <f t="shared" si="3"/>
        <v>(12 Responses)</v>
      </c>
    </row>
    <row r="67" spans="1:18" x14ac:dyDescent="0.25">
      <c r="A67" s="77" t="s">
        <v>113</v>
      </c>
      <c r="B67" s="104">
        <v>5</v>
      </c>
      <c r="C67" s="69">
        <v>6</v>
      </c>
      <c r="D67" s="69">
        <v>4</v>
      </c>
      <c r="E67" s="69" t="s">
        <v>102</v>
      </c>
      <c r="F67" s="69">
        <f t="shared" ref="F67:N67" si="16">F7+F22+F37+F52</f>
        <v>0</v>
      </c>
      <c r="G67" s="69">
        <f t="shared" si="16"/>
        <v>0</v>
      </c>
      <c r="H67" s="69">
        <f t="shared" si="16"/>
        <v>0</v>
      </c>
      <c r="I67" s="69">
        <f t="shared" si="16"/>
        <v>0</v>
      </c>
      <c r="J67" s="69">
        <f t="shared" si="16"/>
        <v>0</v>
      </c>
      <c r="K67" s="69">
        <f t="shared" si="16"/>
        <v>0</v>
      </c>
      <c r="L67" s="69">
        <f t="shared" si="16"/>
        <v>2</v>
      </c>
      <c r="M67" s="69">
        <f t="shared" si="16"/>
        <v>0</v>
      </c>
      <c r="N67" s="69">
        <f t="shared" si="16"/>
        <v>8</v>
      </c>
      <c r="O67" s="69">
        <f t="shared" si="8"/>
        <v>10</v>
      </c>
      <c r="P67" s="69">
        <f t="shared" si="15"/>
        <v>48</v>
      </c>
      <c r="Q67" s="101">
        <f t="shared" si="9"/>
        <v>4.8</v>
      </c>
      <c r="R67" s="112" t="str">
        <f t="shared" ref="R67:R76" si="17">IF((O67)=1,_xlfn.CONCAT("(",O67," Response)"),_xlfn.CONCAT("(",O67," Responses)"))</f>
        <v>(10 Responses)</v>
      </c>
    </row>
    <row r="68" spans="1:18" x14ac:dyDescent="0.25">
      <c r="A68" s="77" t="s">
        <v>113</v>
      </c>
      <c r="B68" s="104">
        <v>5</v>
      </c>
      <c r="C68" s="69">
        <v>7</v>
      </c>
      <c r="D68" s="69">
        <v>-3</v>
      </c>
      <c r="E68" s="69" t="s">
        <v>103</v>
      </c>
      <c r="F68" s="69">
        <f t="shared" ref="F68:N68" si="18">F8+F23+F38+F53</f>
        <v>2</v>
      </c>
      <c r="G68" s="69">
        <f t="shared" si="18"/>
        <v>0</v>
      </c>
      <c r="H68" s="69">
        <f t="shared" si="18"/>
        <v>2</v>
      </c>
      <c r="I68" s="69">
        <f t="shared" si="18"/>
        <v>0</v>
      </c>
      <c r="J68" s="69">
        <f t="shared" si="18"/>
        <v>2</v>
      </c>
      <c r="K68" s="69">
        <f t="shared" si="18"/>
        <v>0</v>
      </c>
      <c r="L68" s="69">
        <f t="shared" si="18"/>
        <v>3</v>
      </c>
      <c r="M68" s="69">
        <f t="shared" si="18"/>
        <v>0</v>
      </c>
      <c r="N68" s="69">
        <f t="shared" si="18"/>
        <v>1</v>
      </c>
      <c r="O68" s="69">
        <f t="shared" si="8"/>
        <v>10</v>
      </c>
      <c r="P68" s="69">
        <f t="shared" si="15"/>
        <v>29</v>
      </c>
      <c r="Q68" s="101">
        <f t="shared" si="9"/>
        <v>2.9</v>
      </c>
      <c r="R68" s="112" t="str">
        <f t="shared" si="17"/>
        <v>(10 Responses)</v>
      </c>
    </row>
    <row r="69" spans="1:18" x14ac:dyDescent="0.25">
      <c r="A69" s="77" t="s">
        <v>113</v>
      </c>
      <c r="B69" s="104">
        <v>5</v>
      </c>
      <c r="C69" s="69">
        <v>8</v>
      </c>
      <c r="D69" s="69">
        <v>-4</v>
      </c>
      <c r="E69" s="69" t="s">
        <v>104</v>
      </c>
      <c r="F69" s="69">
        <f t="shared" ref="F69:N69" si="19">F9+F24+F39+F54</f>
        <v>1</v>
      </c>
      <c r="G69" s="69">
        <f t="shared" si="19"/>
        <v>0</v>
      </c>
      <c r="H69" s="69">
        <f t="shared" si="19"/>
        <v>2</v>
      </c>
      <c r="I69" s="69">
        <f t="shared" si="19"/>
        <v>0</v>
      </c>
      <c r="J69" s="69">
        <f t="shared" si="19"/>
        <v>1</v>
      </c>
      <c r="K69" s="69">
        <f t="shared" si="19"/>
        <v>0</v>
      </c>
      <c r="L69" s="69">
        <f t="shared" si="19"/>
        <v>2</v>
      </c>
      <c r="M69" s="69">
        <f t="shared" si="19"/>
        <v>0</v>
      </c>
      <c r="N69" s="69">
        <f t="shared" si="19"/>
        <v>4</v>
      </c>
      <c r="O69" s="69">
        <f t="shared" si="8"/>
        <v>10</v>
      </c>
      <c r="P69" s="69">
        <f t="shared" si="15"/>
        <v>36</v>
      </c>
      <c r="Q69" s="101">
        <f t="shared" si="9"/>
        <v>3.6</v>
      </c>
      <c r="R69" s="112" t="str">
        <f t="shared" si="17"/>
        <v>(10 Responses)</v>
      </c>
    </row>
    <row r="70" spans="1:18" x14ac:dyDescent="0.25">
      <c r="A70" s="77" t="s">
        <v>113</v>
      </c>
      <c r="B70" s="104">
        <v>5</v>
      </c>
      <c r="C70" s="69">
        <v>9</v>
      </c>
      <c r="D70" s="69">
        <v>3</v>
      </c>
      <c r="E70" s="69" t="s">
        <v>105</v>
      </c>
      <c r="F70" s="69">
        <f t="shared" ref="F70:N70" si="20">F10+F25+F40+F55</f>
        <v>0</v>
      </c>
      <c r="G70" s="69">
        <f t="shared" si="20"/>
        <v>0</v>
      </c>
      <c r="H70" s="69">
        <f t="shared" si="20"/>
        <v>0</v>
      </c>
      <c r="I70" s="69">
        <f t="shared" si="20"/>
        <v>0</v>
      </c>
      <c r="J70" s="69">
        <f t="shared" si="20"/>
        <v>0</v>
      </c>
      <c r="K70" s="69">
        <f t="shared" si="20"/>
        <v>0</v>
      </c>
      <c r="L70" s="69">
        <f t="shared" si="20"/>
        <v>3</v>
      </c>
      <c r="M70" s="69">
        <f t="shared" si="20"/>
        <v>0</v>
      </c>
      <c r="N70" s="69">
        <f t="shared" si="20"/>
        <v>8</v>
      </c>
      <c r="O70" s="69">
        <f t="shared" si="8"/>
        <v>11</v>
      </c>
      <c r="P70" s="69">
        <f t="shared" si="15"/>
        <v>52</v>
      </c>
      <c r="Q70" s="101">
        <f t="shared" si="9"/>
        <v>4.7272727272727275</v>
      </c>
      <c r="R70" s="112" t="str">
        <f t="shared" si="17"/>
        <v>(11 Responses)</v>
      </c>
    </row>
    <row r="71" spans="1:18" x14ac:dyDescent="0.25">
      <c r="A71" s="77" t="s">
        <v>113</v>
      </c>
      <c r="B71" s="104">
        <v>5</v>
      </c>
      <c r="C71" s="69">
        <v>10</v>
      </c>
      <c r="D71" s="69">
        <v>2</v>
      </c>
      <c r="E71" s="69" t="s">
        <v>106</v>
      </c>
      <c r="F71" s="69">
        <f t="shared" ref="F71:N71" si="21">F11+F26+F41+F56</f>
        <v>0</v>
      </c>
      <c r="G71" s="69">
        <f t="shared" si="21"/>
        <v>0</v>
      </c>
      <c r="H71" s="69">
        <f t="shared" si="21"/>
        <v>2</v>
      </c>
      <c r="I71" s="69">
        <f t="shared" si="21"/>
        <v>0</v>
      </c>
      <c r="J71" s="69">
        <f t="shared" si="21"/>
        <v>0</v>
      </c>
      <c r="K71" s="69">
        <f t="shared" si="21"/>
        <v>1</v>
      </c>
      <c r="L71" s="69">
        <f t="shared" si="21"/>
        <v>1</v>
      </c>
      <c r="M71" s="69">
        <f t="shared" si="21"/>
        <v>0</v>
      </c>
      <c r="N71" s="69">
        <f t="shared" si="21"/>
        <v>4</v>
      </c>
      <c r="O71" s="69">
        <f t="shared" si="8"/>
        <v>8</v>
      </c>
      <c r="P71" s="69">
        <f t="shared" si="15"/>
        <v>31.5</v>
      </c>
      <c r="Q71" s="101">
        <f t="shared" si="9"/>
        <v>3.9375</v>
      </c>
      <c r="R71" s="112" t="str">
        <f t="shared" si="17"/>
        <v>(8 Responses)</v>
      </c>
    </row>
    <row r="72" spans="1:18" x14ac:dyDescent="0.25">
      <c r="A72" s="77" t="s">
        <v>113</v>
      </c>
      <c r="B72" s="104">
        <v>5</v>
      </c>
      <c r="C72" s="69">
        <v>11</v>
      </c>
      <c r="D72" s="69">
        <v>1</v>
      </c>
      <c r="E72" s="69" t="s">
        <v>107</v>
      </c>
      <c r="F72" s="69">
        <f t="shared" ref="F72:N72" si="22">F12+F27+F42+F57</f>
        <v>0</v>
      </c>
      <c r="G72" s="69">
        <f t="shared" si="22"/>
        <v>0</v>
      </c>
      <c r="H72" s="69">
        <f t="shared" si="22"/>
        <v>0</v>
      </c>
      <c r="I72" s="69">
        <f t="shared" si="22"/>
        <v>0</v>
      </c>
      <c r="J72" s="69">
        <f t="shared" si="22"/>
        <v>0</v>
      </c>
      <c r="K72" s="69">
        <f t="shared" si="22"/>
        <v>1</v>
      </c>
      <c r="L72" s="69">
        <f t="shared" si="22"/>
        <v>1</v>
      </c>
      <c r="M72" s="69">
        <f t="shared" si="22"/>
        <v>0</v>
      </c>
      <c r="N72" s="69">
        <f t="shared" si="22"/>
        <v>3</v>
      </c>
      <c r="O72" s="69">
        <f t="shared" si="8"/>
        <v>5</v>
      </c>
      <c r="P72" s="69">
        <f t="shared" si="15"/>
        <v>22.5</v>
      </c>
      <c r="Q72" s="101">
        <f t="shared" si="9"/>
        <v>4.5</v>
      </c>
      <c r="R72" s="112" t="str">
        <f t="shared" si="17"/>
        <v>(5 Responses)</v>
      </c>
    </row>
    <row r="73" spans="1:18" x14ac:dyDescent="0.25">
      <c r="A73" s="77" t="s">
        <v>113</v>
      </c>
      <c r="B73" s="104">
        <v>5</v>
      </c>
      <c r="C73" s="69">
        <v>12</v>
      </c>
      <c r="D73" s="69">
        <v>-5</v>
      </c>
      <c r="E73" s="69" t="s">
        <v>108</v>
      </c>
      <c r="F73" s="69">
        <f t="shared" ref="F73:N73" si="23">F13+F28+F43+F58</f>
        <v>0</v>
      </c>
      <c r="G73" s="69">
        <f t="shared" si="23"/>
        <v>0</v>
      </c>
      <c r="H73" s="69">
        <f t="shared" si="23"/>
        <v>1</v>
      </c>
      <c r="I73" s="69">
        <f t="shared" si="23"/>
        <v>0</v>
      </c>
      <c r="J73" s="69">
        <f t="shared" si="23"/>
        <v>3</v>
      </c>
      <c r="K73" s="69">
        <f t="shared" si="23"/>
        <v>0</v>
      </c>
      <c r="L73" s="69">
        <f t="shared" si="23"/>
        <v>3</v>
      </c>
      <c r="M73" s="69">
        <f t="shared" si="23"/>
        <v>0</v>
      </c>
      <c r="N73" s="69">
        <f t="shared" si="23"/>
        <v>7</v>
      </c>
      <c r="O73" s="69">
        <f t="shared" si="8"/>
        <v>14</v>
      </c>
      <c r="P73" s="69">
        <f t="shared" si="15"/>
        <v>58</v>
      </c>
      <c r="Q73" s="101">
        <f t="shared" si="9"/>
        <v>4.1428571428571432</v>
      </c>
      <c r="R73" s="112" t="str">
        <f t="shared" si="17"/>
        <v>(14 Responses)</v>
      </c>
    </row>
    <row r="74" spans="1:18" x14ac:dyDescent="0.25">
      <c r="A74" s="77" t="s">
        <v>113</v>
      </c>
      <c r="B74" s="104">
        <v>5</v>
      </c>
      <c r="C74" s="69">
        <v>13</v>
      </c>
      <c r="D74" s="69">
        <v>-6</v>
      </c>
      <c r="E74" s="69" t="s">
        <v>109</v>
      </c>
      <c r="F74" s="69">
        <f t="shared" ref="F74:N74" si="24">F14+F29+F44+F59</f>
        <v>1</v>
      </c>
      <c r="G74" s="69">
        <f t="shared" si="24"/>
        <v>0</v>
      </c>
      <c r="H74" s="69">
        <f t="shared" si="24"/>
        <v>3</v>
      </c>
      <c r="I74" s="69">
        <f t="shared" si="24"/>
        <v>0</v>
      </c>
      <c r="J74" s="69">
        <f t="shared" si="24"/>
        <v>3</v>
      </c>
      <c r="K74" s="69">
        <f t="shared" si="24"/>
        <v>0</v>
      </c>
      <c r="L74" s="69">
        <f t="shared" si="24"/>
        <v>1</v>
      </c>
      <c r="M74" s="69">
        <f t="shared" si="24"/>
        <v>0</v>
      </c>
      <c r="N74" s="69">
        <f t="shared" si="24"/>
        <v>1</v>
      </c>
      <c r="O74" s="69">
        <f t="shared" si="8"/>
        <v>9</v>
      </c>
      <c r="P74" s="69">
        <f t="shared" si="15"/>
        <v>25</v>
      </c>
      <c r="Q74" s="101">
        <f t="shared" si="9"/>
        <v>2.7777777777777777</v>
      </c>
      <c r="R74" s="112" t="str">
        <f t="shared" si="17"/>
        <v>(9 Responses)</v>
      </c>
    </row>
    <row r="75" spans="1:18" x14ac:dyDescent="0.25">
      <c r="A75" s="77" t="s">
        <v>113</v>
      </c>
      <c r="B75" s="104">
        <v>5</v>
      </c>
      <c r="C75" s="69">
        <v>14</v>
      </c>
      <c r="D75" s="69">
        <v>-7</v>
      </c>
      <c r="E75" s="69" t="s">
        <v>110</v>
      </c>
      <c r="F75" s="69">
        <f t="shared" ref="F75:N75" si="25">F15+F30+F45+F60</f>
        <v>1</v>
      </c>
      <c r="G75" s="69">
        <f t="shared" si="25"/>
        <v>0</v>
      </c>
      <c r="H75" s="69">
        <f t="shared" si="25"/>
        <v>1</v>
      </c>
      <c r="I75" s="69">
        <f t="shared" si="25"/>
        <v>0</v>
      </c>
      <c r="J75" s="69">
        <f t="shared" si="25"/>
        <v>2</v>
      </c>
      <c r="K75" s="69">
        <f t="shared" si="25"/>
        <v>0</v>
      </c>
      <c r="L75" s="69">
        <f t="shared" si="25"/>
        <v>1</v>
      </c>
      <c r="M75" s="69">
        <f t="shared" si="25"/>
        <v>0</v>
      </c>
      <c r="N75" s="69">
        <f t="shared" si="25"/>
        <v>3</v>
      </c>
      <c r="O75" s="69">
        <f t="shared" si="8"/>
        <v>8</v>
      </c>
      <c r="P75" s="69">
        <f t="shared" si="15"/>
        <v>28</v>
      </c>
      <c r="Q75" s="101">
        <f t="shared" si="9"/>
        <v>3.5</v>
      </c>
      <c r="R75" s="112" t="str">
        <f t="shared" si="17"/>
        <v>(8 Responses)</v>
      </c>
    </row>
    <row r="76" spans="1:18" ht="15.75" thickBot="1" x14ac:dyDescent="0.3">
      <c r="A76" s="105" t="s">
        <v>113</v>
      </c>
      <c r="B76" s="106">
        <v>5</v>
      </c>
      <c r="C76" s="107">
        <v>15</v>
      </c>
      <c r="D76" s="107">
        <v>-8</v>
      </c>
      <c r="E76" s="107" t="s">
        <v>111</v>
      </c>
      <c r="F76" s="108">
        <f t="shared" ref="F76:N76" si="26">F16+F31+F46+F61</f>
        <v>3</v>
      </c>
      <c r="G76" s="108">
        <f t="shared" si="26"/>
        <v>0</v>
      </c>
      <c r="H76" s="108">
        <f t="shared" si="26"/>
        <v>2</v>
      </c>
      <c r="I76" s="108">
        <f t="shared" si="26"/>
        <v>0</v>
      </c>
      <c r="J76" s="108">
        <f t="shared" si="26"/>
        <v>0</v>
      </c>
      <c r="K76" s="108">
        <f t="shared" si="26"/>
        <v>0</v>
      </c>
      <c r="L76" s="108">
        <f t="shared" si="26"/>
        <v>2</v>
      </c>
      <c r="M76" s="108">
        <f t="shared" si="26"/>
        <v>0</v>
      </c>
      <c r="N76" s="108">
        <f t="shared" si="26"/>
        <v>4</v>
      </c>
      <c r="O76" s="107">
        <f t="shared" si="8"/>
        <v>11</v>
      </c>
      <c r="P76" s="107">
        <f t="shared" si="15"/>
        <v>35</v>
      </c>
      <c r="Q76" s="109">
        <f t="shared" si="9"/>
        <v>3.1818181818181817</v>
      </c>
      <c r="R76" s="113" t="str">
        <f t="shared" si="17"/>
        <v>(11 Responses)</v>
      </c>
    </row>
  </sheetData>
  <sheetProtection algorithmName="SHA-512" hashValue="oSudLJtug63EQjID2zMLSN1L5bGj4RMyqoZb/ZLbqaXyVQCKI9N6AOXb8V7HH6W0Qs2A9SqZYhjIjzNRnUWLyg==" saltValue="rsw988ZE2YMpmh7kr9vPCg==" spinCount="100000" sheet="1" objects="1" scenarios="1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4D75-AAFF-4321-A607-E3381B5584AA}">
  <sheetPr>
    <tabColor rgb="FFFFD5D5"/>
    <pageSetUpPr fitToPage="1"/>
  </sheetPr>
  <dimension ref="A49:AG114"/>
  <sheetViews>
    <sheetView zoomScaleNormal="100" workbookViewId="0">
      <selection activeCell="M125" sqref="M125"/>
    </sheetView>
  </sheetViews>
  <sheetFormatPr defaultRowHeight="15" x14ac:dyDescent="0.25"/>
  <cols>
    <col min="1" max="1" width="10.42578125" style="16" bestFit="1" customWidth="1"/>
    <col min="2" max="2" width="17.7109375" style="16" bestFit="1" customWidth="1"/>
    <col min="3" max="3" width="17.7109375" style="16" customWidth="1"/>
    <col min="4" max="4" width="14.7109375" style="16" bestFit="1" customWidth="1"/>
    <col min="5" max="5" width="19.85546875" style="16" bestFit="1" customWidth="1"/>
    <col min="6" max="6" width="11.7109375" style="16" bestFit="1" customWidth="1"/>
    <col min="7" max="7" width="18" style="16" bestFit="1" customWidth="1"/>
    <col min="8" max="8" width="19" style="16" bestFit="1" customWidth="1"/>
    <col min="9" max="9" width="23.140625" style="16" bestFit="1" customWidth="1"/>
    <col min="10" max="10" width="17" style="16" bestFit="1" customWidth="1"/>
    <col min="11" max="11" width="27.85546875" style="16" bestFit="1" customWidth="1"/>
    <col min="12" max="12" width="15.140625" style="16" bestFit="1" customWidth="1"/>
    <col min="13" max="13" width="28.85546875" style="16" bestFit="1" customWidth="1"/>
    <col min="14" max="14" width="23.140625" style="16" bestFit="1" customWidth="1"/>
    <col min="15" max="15" width="23.28515625" style="16" bestFit="1" customWidth="1"/>
    <col min="16" max="16" width="16.42578125" style="16" bestFit="1" customWidth="1"/>
    <col min="17" max="17" width="27.140625" style="16" bestFit="1" customWidth="1"/>
    <col min="18" max="18" width="20.85546875" style="16" bestFit="1" customWidth="1"/>
    <col min="19" max="32" width="9.140625" style="16"/>
    <col min="33" max="33" width="9.85546875" style="16" customWidth="1"/>
    <col min="34" max="16384" width="9.140625" style="16"/>
  </cols>
  <sheetData>
    <row r="49" spans="1:18" s="15" customFormat="1" x14ac:dyDescent="0.25">
      <c r="A49" s="15" t="s">
        <v>82</v>
      </c>
      <c r="B49" s="15" t="s">
        <v>114</v>
      </c>
      <c r="C49" s="15" t="s">
        <v>115</v>
      </c>
      <c r="D49" s="15" t="s">
        <v>116</v>
      </c>
      <c r="E49" s="15" t="s">
        <v>117</v>
      </c>
      <c r="F49" s="15" t="s">
        <v>118</v>
      </c>
      <c r="G49" s="15" t="s">
        <v>102</v>
      </c>
      <c r="H49" s="15" t="s">
        <v>119</v>
      </c>
      <c r="I49" s="15" t="s">
        <v>120</v>
      </c>
      <c r="J49" s="15" t="s">
        <v>121</v>
      </c>
      <c r="K49" s="15" t="s">
        <v>122</v>
      </c>
      <c r="L49" s="15" t="s">
        <v>123</v>
      </c>
      <c r="M49" s="15" t="s">
        <v>124</v>
      </c>
      <c r="N49" s="15" t="s">
        <v>125</v>
      </c>
      <c r="O49" s="15" t="s">
        <v>126</v>
      </c>
      <c r="P49" s="15" t="s">
        <v>127</v>
      </c>
      <c r="Q49" s="15" t="s">
        <v>128</v>
      </c>
      <c r="R49" s="15" t="s">
        <v>129</v>
      </c>
    </row>
    <row r="50" spans="1:18" x14ac:dyDescent="0.25">
      <c r="A50" s="16" t="s">
        <v>112</v>
      </c>
      <c r="B50" s="19" t="s">
        <v>130</v>
      </c>
      <c r="C50" s="17">
        <v>1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25">
      <c r="A51" s="16" t="s">
        <v>112</v>
      </c>
      <c r="B51" s="19" t="s">
        <v>131</v>
      </c>
      <c r="C51" s="17">
        <v>1.5</v>
      </c>
      <c r="D51" s="20"/>
      <c r="E51" s="20"/>
      <c r="F51" s="20">
        <v>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6" t="s">
        <v>112</v>
      </c>
      <c r="B52" s="19" t="s">
        <v>132</v>
      </c>
      <c r="C52" s="17">
        <v>2</v>
      </c>
      <c r="D52" s="20">
        <v>1</v>
      </c>
      <c r="E52" s="20"/>
      <c r="F52" s="20">
        <v>1</v>
      </c>
      <c r="G52" s="20"/>
      <c r="H52" s="20"/>
      <c r="I52" s="20"/>
      <c r="J52" s="20"/>
      <c r="K52" s="20">
        <v>1</v>
      </c>
      <c r="L52" s="20">
        <v>1</v>
      </c>
      <c r="M52" s="20"/>
      <c r="N52" s="20"/>
      <c r="O52" s="20"/>
      <c r="P52" s="20"/>
      <c r="Q52" s="20"/>
      <c r="R52" s="20"/>
    </row>
    <row r="53" spans="1:18" x14ac:dyDescent="0.25">
      <c r="A53" s="16" t="s">
        <v>112</v>
      </c>
      <c r="B53" s="19" t="s">
        <v>133</v>
      </c>
      <c r="C53" s="17">
        <v>2.5</v>
      </c>
      <c r="D53" s="20">
        <v>1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5">
      <c r="A54" s="16" t="s">
        <v>112</v>
      </c>
      <c r="B54" s="19" t="s">
        <v>134</v>
      </c>
      <c r="C54" s="17">
        <v>3</v>
      </c>
      <c r="D54" s="20">
        <v>1</v>
      </c>
      <c r="E54" s="20"/>
      <c r="F54" s="20">
        <v>1</v>
      </c>
      <c r="G54" s="20"/>
      <c r="H54" s="20"/>
      <c r="I54" s="20"/>
      <c r="J54" s="20"/>
      <c r="K54" s="20">
        <v>1</v>
      </c>
      <c r="L54" s="20"/>
      <c r="M54" s="20"/>
      <c r="N54" s="20"/>
      <c r="O54" s="20"/>
      <c r="P54" s="20">
        <v>1</v>
      </c>
      <c r="Q54" s="20"/>
      <c r="R54" s="20"/>
    </row>
    <row r="55" spans="1:18" x14ac:dyDescent="0.25">
      <c r="A55" s="16" t="s">
        <v>112</v>
      </c>
      <c r="B55" s="19" t="s">
        <v>135</v>
      </c>
      <c r="C55" s="17">
        <v>3.5</v>
      </c>
      <c r="D55" s="20">
        <v>2</v>
      </c>
      <c r="E55" s="20">
        <v>3</v>
      </c>
      <c r="F55" s="20">
        <v>1</v>
      </c>
      <c r="G55" s="20"/>
      <c r="H55" s="20"/>
      <c r="I55" s="20"/>
      <c r="J55" s="20"/>
      <c r="K55" s="20">
        <v>1</v>
      </c>
      <c r="L55" s="20"/>
      <c r="M55" s="20"/>
      <c r="N55" s="20"/>
      <c r="O55" s="20"/>
      <c r="P55" s="20"/>
      <c r="Q55" s="20"/>
      <c r="R55" s="20"/>
    </row>
    <row r="56" spans="1:18" x14ac:dyDescent="0.25">
      <c r="A56" s="16" t="s">
        <v>112</v>
      </c>
      <c r="B56" s="19" t="s">
        <v>136</v>
      </c>
      <c r="C56" s="17">
        <v>4</v>
      </c>
      <c r="D56" s="20">
        <v>1</v>
      </c>
      <c r="E56" s="20">
        <v>1</v>
      </c>
      <c r="F56" s="20">
        <v>1</v>
      </c>
      <c r="G56" s="20"/>
      <c r="H56" s="20"/>
      <c r="I56" s="20"/>
      <c r="J56" s="20"/>
      <c r="K56" s="20">
        <v>1</v>
      </c>
      <c r="L56" s="20">
        <v>1</v>
      </c>
      <c r="M56" s="20"/>
      <c r="N56" s="20"/>
      <c r="O56" s="20">
        <v>1</v>
      </c>
      <c r="P56" s="20">
        <v>1</v>
      </c>
      <c r="Q56" s="20"/>
      <c r="R56" s="20">
        <v>1</v>
      </c>
    </row>
    <row r="57" spans="1:18" x14ac:dyDescent="0.25">
      <c r="A57" s="16" t="s">
        <v>112</v>
      </c>
      <c r="B57" s="19" t="s">
        <v>137</v>
      </c>
      <c r="C57" s="17">
        <v>4.5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25">
      <c r="A58" s="16" t="s">
        <v>112</v>
      </c>
      <c r="B58" s="19" t="s">
        <v>138</v>
      </c>
      <c r="C58" s="17">
        <v>5</v>
      </c>
      <c r="D58" s="20">
        <v>1</v>
      </c>
      <c r="E58" s="20">
        <v>2</v>
      </c>
      <c r="F58" s="20">
        <v>1</v>
      </c>
      <c r="G58" s="20"/>
      <c r="H58" s="20">
        <v>1</v>
      </c>
      <c r="I58" s="20"/>
      <c r="J58" s="20"/>
      <c r="K58" s="20">
        <v>1</v>
      </c>
      <c r="L58" s="20"/>
      <c r="M58" s="20"/>
      <c r="N58" s="20"/>
      <c r="O58" s="20">
        <v>3</v>
      </c>
      <c r="P58" s="20"/>
      <c r="Q58" s="20">
        <v>2</v>
      </c>
      <c r="R58" s="20">
        <v>2</v>
      </c>
    </row>
    <row r="59" spans="1:18" x14ac:dyDescent="0.25">
      <c r="A59" s="16" t="s">
        <v>70</v>
      </c>
      <c r="B59" s="19" t="s">
        <v>130</v>
      </c>
      <c r="C59" s="17">
        <v>1</v>
      </c>
      <c r="D59" s="20"/>
      <c r="E59" s="20"/>
      <c r="F59" s="20"/>
      <c r="G59" s="20"/>
      <c r="H59" s="20"/>
      <c r="I59" s="20"/>
      <c r="J59" s="20"/>
      <c r="K59" s="20"/>
      <c r="L59" s="20">
        <v>3</v>
      </c>
      <c r="M59" s="20"/>
      <c r="N59" s="20"/>
      <c r="O59" s="20"/>
      <c r="P59" s="20"/>
      <c r="Q59" s="20"/>
      <c r="R59" s="20"/>
    </row>
    <row r="60" spans="1:18" x14ac:dyDescent="0.25">
      <c r="A60" s="16" t="s">
        <v>70</v>
      </c>
      <c r="B60" s="19" t="s">
        <v>131</v>
      </c>
      <c r="C60" s="17">
        <v>1.5</v>
      </c>
      <c r="D60" s="20"/>
      <c r="E60" s="20"/>
      <c r="F60" s="20"/>
      <c r="G60" s="20"/>
      <c r="H60" s="20"/>
      <c r="I60" s="20"/>
      <c r="J60" s="20"/>
      <c r="K60" s="20"/>
      <c r="L60" s="20">
        <v>1</v>
      </c>
      <c r="M60" s="20"/>
      <c r="N60" s="20"/>
      <c r="O60" s="20"/>
      <c r="P60" s="20"/>
      <c r="Q60" s="20"/>
      <c r="R60" s="20"/>
    </row>
    <row r="61" spans="1:18" x14ac:dyDescent="0.25">
      <c r="A61" s="16" t="s">
        <v>70</v>
      </c>
      <c r="B61" s="19" t="s">
        <v>132</v>
      </c>
      <c r="C61" s="17">
        <v>2</v>
      </c>
      <c r="D61" s="20"/>
      <c r="E61" s="20"/>
      <c r="F61" s="20"/>
      <c r="G61" s="20"/>
      <c r="H61" s="20"/>
      <c r="I61" s="20"/>
      <c r="J61" s="20"/>
      <c r="K61" s="20">
        <v>1</v>
      </c>
      <c r="L61" s="20"/>
      <c r="M61" s="20">
        <v>2</v>
      </c>
      <c r="N61" s="20"/>
      <c r="O61" s="20"/>
      <c r="P61" s="20">
        <v>1</v>
      </c>
      <c r="Q61" s="20"/>
      <c r="R61" s="20">
        <v>2</v>
      </c>
    </row>
    <row r="62" spans="1:18" x14ac:dyDescent="0.25">
      <c r="A62" s="16" t="s">
        <v>70</v>
      </c>
      <c r="B62" s="19" t="s">
        <v>133</v>
      </c>
      <c r="C62" s="17">
        <v>2.5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25">
      <c r="A63" s="16" t="s">
        <v>70</v>
      </c>
      <c r="B63" s="19" t="s">
        <v>134</v>
      </c>
      <c r="C63" s="17">
        <v>3</v>
      </c>
      <c r="D63" s="20">
        <v>1</v>
      </c>
      <c r="E63" s="20">
        <v>1</v>
      </c>
      <c r="F63" s="20">
        <v>1</v>
      </c>
      <c r="G63" s="20"/>
      <c r="H63" s="20"/>
      <c r="I63" s="20"/>
      <c r="J63" s="20"/>
      <c r="K63" s="20">
        <v>1</v>
      </c>
      <c r="L63" s="20"/>
      <c r="M63" s="20"/>
      <c r="N63" s="20">
        <v>1</v>
      </c>
      <c r="O63" s="20">
        <v>1</v>
      </c>
      <c r="P63" s="20">
        <v>2</v>
      </c>
      <c r="Q63" s="20">
        <v>2</v>
      </c>
      <c r="R63" s="20"/>
    </row>
    <row r="64" spans="1:18" x14ac:dyDescent="0.25">
      <c r="A64" s="16" t="s">
        <v>70</v>
      </c>
      <c r="B64" s="19" t="s">
        <v>135</v>
      </c>
      <c r="C64" s="17">
        <v>3.5</v>
      </c>
      <c r="D64" s="20"/>
      <c r="E64" s="20"/>
      <c r="F64" s="20"/>
      <c r="G64" s="20"/>
      <c r="H64" s="20"/>
      <c r="I64" s="20">
        <v>1</v>
      </c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25">
      <c r="A65" s="16" t="s">
        <v>70</v>
      </c>
      <c r="B65" s="19" t="s">
        <v>136</v>
      </c>
      <c r="C65" s="17">
        <v>4</v>
      </c>
      <c r="D65" s="20">
        <v>2</v>
      </c>
      <c r="E65" s="20"/>
      <c r="F65" s="20">
        <v>1</v>
      </c>
      <c r="G65" s="20">
        <v>1</v>
      </c>
      <c r="H65" s="20">
        <v>2</v>
      </c>
      <c r="I65" s="20">
        <v>1</v>
      </c>
      <c r="J65" s="20">
        <v>1</v>
      </c>
      <c r="K65" s="20">
        <v>1</v>
      </c>
      <c r="L65" s="20"/>
      <c r="M65" s="20">
        <v>2</v>
      </c>
      <c r="N65" s="20">
        <v>2</v>
      </c>
      <c r="O65" s="20">
        <v>2</v>
      </c>
      <c r="P65" s="20"/>
      <c r="Q65" s="20">
        <v>1</v>
      </c>
      <c r="R65" s="20">
        <v>1</v>
      </c>
    </row>
    <row r="66" spans="1:18" x14ac:dyDescent="0.25">
      <c r="A66" s="16" t="s">
        <v>70</v>
      </c>
      <c r="B66" s="19" t="s">
        <v>137</v>
      </c>
      <c r="C66" s="17">
        <v>4.5</v>
      </c>
      <c r="D66" s="20">
        <v>1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25">
      <c r="A67" s="16" t="s">
        <v>70</v>
      </c>
      <c r="B67" s="19" t="s">
        <v>138</v>
      </c>
      <c r="C67" s="17">
        <v>5</v>
      </c>
      <c r="D67" s="20"/>
      <c r="E67" s="20">
        <v>2</v>
      </c>
      <c r="F67" s="20">
        <v>1</v>
      </c>
      <c r="G67" s="20">
        <v>3</v>
      </c>
      <c r="H67" s="20">
        <v>2</v>
      </c>
      <c r="I67" s="20">
        <v>2</v>
      </c>
      <c r="J67" s="20">
        <v>1</v>
      </c>
      <c r="K67" s="20">
        <v>1</v>
      </c>
      <c r="L67" s="20"/>
      <c r="M67" s="20"/>
      <c r="N67" s="20">
        <v>1</v>
      </c>
      <c r="O67" s="20">
        <v>1</v>
      </c>
      <c r="P67" s="20"/>
      <c r="Q67" s="20">
        <v>1</v>
      </c>
      <c r="R67" s="20">
        <v>1</v>
      </c>
    </row>
    <row r="68" spans="1:18" x14ac:dyDescent="0.25">
      <c r="A68" s="16" t="s">
        <v>96</v>
      </c>
      <c r="B68" s="19" t="s">
        <v>130</v>
      </c>
      <c r="C68" s="17">
        <v>1</v>
      </c>
      <c r="D68" s="20"/>
      <c r="E68" s="20"/>
      <c r="F68" s="20"/>
      <c r="G68" s="20"/>
      <c r="H68" s="20"/>
      <c r="I68" s="20"/>
      <c r="J68" s="20"/>
      <c r="K68" s="20"/>
      <c r="L68" s="20">
        <v>1</v>
      </c>
      <c r="M68" s="20"/>
      <c r="N68" s="20"/>
      <c r="O68" s="20"/>
      <c r="P68" s="20"/>
      <c r="Q68" s="20"/>
      <c r="R68" s="20"/>
    </row>
    <row r="69" spans="1:18" x14ac:dyDescent="0.25">
      <c r="A69" s="16" t="s">
        <v>96</v>
      </c>
      <c r="B69" s="19" t="s">
        <v>131</v>
      </c>
      <c r="C69" s="17">
        <v>1.5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25">
      <c r="A70" s="16" t="s">
        <v>96</v>
      </c>
      <c r="B70" s="19" t="s">
        <v>132</v>
      </c>
      <c r="C70" s="17">
        <v>2</v>
      </c>
      <c r="D70" s="20"/>
      <c r="E70" s="20"/>
      <c r="F70" s="20"/>
      <c r="G70" s="20"/>
      <c r="H70" s="20"/>
      <c r="I70" s="20">
        <v>1</v>
      </c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16" t="s">
        <v>96</v>
      </c>
      <c r="B71" s="19" t="s">
        <v>133</v>
      </c>
      <c r="C71" s="17">
        <v>2.5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25">
      <c r="A72" s="16" t="s">
        <v>96</v>
      </c>
      <c r="B72" s="19" t="s">
        <v>134</v>
      </c>
      <c r="C72" s="17">
        <v>3</v>
      </c>
      <c r="D72" s="20">
        <v>2</v>
      </c>
      <c r="E72" s="20">
        <v>1</v>
      </c>
      <c r="F72" s="20"/>
      <c r="G72" s="20"/>
      <c r="H72" s="20"/>
      <c r="I72" s="20"/>
      <c r="J72" s="20"/>
      <c r="K72" s="20"/>
      <c r="L72" s="20">
        <v>1</v>
      </c>
      <c r="M72" s="20">
        <v>1</v>
      </c>
      <c r="N72" s="20"/>
      <c r="O72" s="20"/>
      <c r="P72" s="20"/>
      <c r="Q72" s="20"/>
      <c r="R72" s="20"/>
    </row>
    <row r="73" spans="1:18" x14ac:dyDescent="0.25">
      <c r="A73" s="16" t="s">
        <v>96</v>
      </c>
      <c r="B73" s="19" t="s">
        <v>135</v>
      </c>
      <c r="C73" s="17">
        <v>3.5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25">
      <c r="A74" s="16" t="s">
        <v>96</v>
      </c>
      <c r="B74" s="19" t="s">
        <v>136</v>
      </c>
      <c r="C74" s="17">
        <v>4</v>
      </c>
      <c r="D74" s="20">
        <v>1</v>
      </c>
      <c r="E74" s="20"/>
      <c r="F74" s="20">
        <v>1</v>
      </c>
      <c r="G74" s="20">
        <v>1</v>
      </c>
      <c r="H74" s="20">
        <v>1</v>
      </c>
      <c r="I74" s="20"/>
      <c r="J74" s="20"/>
      <c r="K74" s="20">
        <v>1</v>
      </c>
      <c r="L74" s="20"/>
      <c r="M74" s="20">
        <v>1</v>
      </c>
      <c r="N74" s="20"/>
      <c r="O74" s="20"/>
      <c r="P74" s="20"/>
      <c r="Q74" s="20"/>
      <c r="R74" s="20"/>
    </row>
    <row r="75" spans="1:18" x14ac:dyDescent="0.25">
      <c r="A75" s="16" t="s">
        <v>96</v>
      </c>
      <c r="B75" s="19" t="s">
        <v>137</v>
      </c>
      <c r="C75" s="17">
        <v>4.5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25">
      <c r="A76" s="16" t="s">
        <v>96</v>
      </c>
      <c r="B76" s="19" t="s">
        <v>138</v>
      </c>
      <c r="C76" s="17">
        <v>5</v>
      </c>
      <c r="D76" s="20"/>
      <c r="E76" s="20">
        <v>1</v>
      </c>
      <c r="F76" s="20">
        <v>2</v>
      </c>
      <c r="G76" s="20">
        <v>2</v>
      </c>
      <c r="H76" s="20">
        <v>2</v>
      </c>
      <c r="I76" s="20"/>
      <c r="J76" s="20"/>
      <c r="K76" s="20">
        <v>2</v>
      </c>
      <c r="L76" s="20">
        <v>1</v>
      </c>
      <c r="M76" s="20">
        <v>1</v>
      </c>
      <c r="N76" s="20">
        <v>3</v>
      </c>
      <c r="O76" s="20">
        <v>3</v>
      </c>
      <c r="P76" s="20">
        <v>1</v>
      </c>
      <c r="Q76" s="20">
        <v>0</v>
      </c>
      <c r="R76" s="20">
        <v>1</v>
      </c>
    </row>
    <row r="77" spans="1:18" x14ac:dyDescent="0.25">
      <c r="A77" s="16" t="s">
        <v>72</v>
      </c>
      <c r="B77" s="19" t="s">
        <v>130</v>
      </c>
      <c r="C77" s="17">
        <v>1</v>
      </c>
      <c r="D77" s="20"/>
      <c r="E77" s="20"/>
      <c r="F77" s="20"/>
      <c r="G77" s="20"/>
      <c r="H77" s="20"/>
      <c r="I77" s="20"/>
      <c r="J77" s="20"/>
      <c r="K77" s="20">
        <v>1</v>
      </c>
      <c r="L77" s="20">
        <v>3</v>
      </c>
      <c r="M77" s="20">
        <v>2</v>
      </c>
      <c r="N77" s="20">
        <v>1</v>
      </c>
      <c r="O77" s="20"/>
      <c r="P77" s="20">
        <v>1</v>
      </c>
      <c r="Q77" s="20">
        <v>1</v>
      </c>
      <c r="R77" s="20">
        <v>3</v>
      </c>
    </row>
    <row r="78" spans="1:18" x14ac:dyDescent="0.25">
      <c r="A78" s="16" t="s">
        <v>72</v>
      </c>
      <c r="B78" s="19" t="s">
        <v>131</v>
      </c>
      <c r="C78" s="17">
        <v>1.5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25">
      <c r="A79" s="16" t="s">
        <v>72</v>
      </c>
      <c r="B79" s="19" t="s">
        <v>132</v>
      </c>
      <c r="C79" s="17">
        <v>2</v>
      </c>
      <c r="D79" s="20"/>
      <c r="E79" s="20"/>
      <c r="F79" s="20"/>
      <c r="G79" s="20"/>
      <c r="H79" s="20"/>
      <c r="I79" s="20">
        <v>1</v>
      </c>
      <c r="J79" s="20"/>
      <c r="K79" s="20">
        <v>1</v>
      </c>
      <c r="L79" s="20"/>
      <c r="M79" s="20"/>
      <c r="N79" s="20">
        <v>2</v>
      </c>
      <c r="O79" s="20">
        <v>1</v>
      </c>
      <c r="P79" s="20">
        <v>2</v>
      </c>
      <c r="Q79" s="20">
        <v>1</v>
      </c>
      <c r="R79" s="20"/>
    </row>
    <row r="80" spans="1:18" x14ac:dyDescent="0.25">
      <c r="A80" s="16" t="s">
        <v>72</v>
      </c>
      <c r="B80" s="19" t="s">
        <v>133</v>
      </c>
      <c r="C80" s="17">
        <v>2.5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25">
      <c r="A81" s="16" t="s">
        <v>72</v>
      </c>
      <c r="B81" s="19" t="s">
        <v>134</v>
      </c>
      <c r="C81" s="17">
        <v>3</v>
      </c>
      <c r="D81" s="20"/>
      <c r="E81" s="20"/>
      <c r="F81" s="20"/>
      <c r="G81" s="20"/>
      <c r="H81" s="20"/>
      <c r="I81" s="20"/>
      <c r="J81" s="20"/>
      <c r="K81" s="20">
        <v>1</v>
      </c>
      <c r="L81" s="20"/>
      <c r="M81" s="20">
        <v>1</v>
      </c>
      <c r="N81" s="20"/>
      <c r="O81" s="20">
        <v>2</v>
      </c>
      <c r="P81" s="20"/>
      <c r="Q81" s="20"/>
      <c r="R81" s="20"/>
    </row>
    <row r="82" spans="1:18" x14ac:dyDescent="0.25">
      <c r="A82" s="16" t="s">
        <v>72</v>
      </c>
      <c r="B82" s="19" t="s">
        <v>135</v>
      </c>
      <c r="C82" s="17">
        <v>3.5</v>
      </c>
      <c r="D82" s="20"/>
      <c r="E82" s="20"/>
      <c r="F82" s="20"/>
      <c r="G82" s="20"/>
      <c r="H82" s="20"/>
      <c r="I82" s="20"/>
      <c r="J82" s="20">
        <v>1</v>
      </c>
      <c r="K82" s="20"/>
      <c r="L82" s="20"/>
      <c r="M82" s="20"/>
      <c r="N82" s="20"/>
      <c r="O82" s="20"/>
      <c r="P82" s="20"/>
      <c r="Q82" s="20"/>
      <c r="R82" s="20"/>
    </row>
    <row r="83" spans="1:18" x14ac:dyDescent="0.25">
      <c r="A83" s="16" t="s">
        <v>72</v>
      </c>
      <c r="B83" s="19" t="s">
        <v>136</v>
      </c>
      <c r="C83" s="17">
        <v>4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25">
      <c r="A84" s="16" t="s">
        <v>72</v>
      </c>
      <c r="B84" s="19" t="s">
        <v>137</v>
      </c>
      <c r="C84" s="17">
        <v>4.5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25">
      <c r="A85" s="16" t="s">
        <v>72</v>
      </c>
      <c r="B85" s="19" t="s">
        <v>138</v>
      </c>
      <c r="C85" s="17">
        <v>5</v>
      </c>
      <c r="D85" s="20">
        <v>3</v>
      </c>
      <c r="E85" s="20">
        <v>3</v>
      </c>
      <c r="F85" s="20">
        <v>2</v>
      </c>
      <c r="G85" s="20">
        <v>3</v>
      </c>
      <c r="H85" s="20">
        <v>3</v>
      </c>
      <c r="I85" s="20">
        <v>2</v>
      </c>
      <c r="J85" s="20">
        <v>2</v>
      </c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C86" s="17"/>
    </row>
    <row r="87" spans="1:18" x14ac:dyDescent="0.25">
      <c r="B87" s="19"/>
      <c r="C87" s="1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5">
      <c r="B88" s="19"/>
      <c r="C88" s="1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5">
      <c r="B89" s="19"/>
      <c r="C89" s="19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5">
      <c r="A90" s="15" t="s">
        <v>82</v>
      </c>
      <c r="B90" s="15" t="s">
        <v>114</v>
      </c>
      <c r="C90" s="15" t="s">
        <v>115</v>
      </c>
      <c r="D90" s="15" t="s">
        <v>116</v>
      </c>
      <c r="E90" s="15" t="s">
        <v>117</v>
      </c>
      <c r="F90" s="15" t="s">
        <v>118</v>
      </c>
      <c r="G90" s="15" t="s">
        <v>102</v>
      </c>
      <c r="H90" s="15" t="s">
        <v>119</v>
      </c>
      <c r="I90" s="15" t="s">
        <v>120</v>
      </c>
      <c r="J90" s="15" t="s">
        <v>121</v>
      </c>
      <c r="K90" s="15" t="s">
        <v>122</v>
      </c>
      <c r="L90" s="15" t="s">
        <v>123</v>
      </c>
      <c r="M90" s="15" t="s">
        <v>124</v>
      </c>
      <c r="N90" s="15" t="s">
        <v>125</v>
      </c>
      <c r="O90" s="15" t="s">
        <v>126</v>
      </c>
      <c r="P90" s="15" t="s">
        <v>127</v>
      </c>
      <c r="Q90" s="15" t="s">
        <v>128</v>
      </c>
      <c r="R90" s="15" t="s">
        <v>129</v>
      </c>
    </row>
    <row r="91" spans="1:18" x14ac:dyDescent="0.25">
      <c r="A91" s="16" t="s">
        <v>113</v>
      </c>
      <c r="B91" s="19" t="s">
        <v>130</v>
      </c>
      <c r="C91" s="19">
        <v>1</v>
      </c>
      <c r="D91" s="17">
        <f>-(SUM(D50,D59,D68,D77))</f>
        <v>0</v>
      </c>
      <c r="E91" s="17">
        <f t="shared" ref="E91:R92" si="0">-(SUM(E50,E59,E68,E77))</f>
        <v>0</v>
      </c>
      <c r="F91" s="17">
        <f t="shared" si="0"/>
        <v>0</v>
      </c>
      <c r="G91" s="17">
        <f t="shared" si="0"/>
        <v>0</v>
      </c>
      <c r="H91" s="17">
        <f t="shared" si="0"/>
        <v>0</v>
      </c>
      <c r="I91" s="17">
        <f t="shared" si="0"/>
        <v>0</v>
      </c>
      <c r="J91" s="17">
        <f t="shared" si="0"/>
        <v>0</v>
      </c>
      <c r="K91" s="17">
        <f t="shared" si="0"/>
        <v>-1</v>
      </c>
      <c r="L91" s="17">
        <f t="shared" si="0"/>
        <v>-7</v>
      </c>
      <c r="M91" s="17">
        <f t="shared" si="0"/>
        <v>-2</v>
      </c>
      <c r="N91" s="17">
        <f t="shared" si="0"/>
        <v>-1</v>
      </c>
      <c r="O91" s="17">
        <f t="shared" si="0"/>
        <v>0</v>
      </c>
      <c r="P91" s="17">
        <f t="shared" si="0"/>
        <v>-1</v>
      </c>
      <c r="Q91" s="17">
        <f t="shared" si="0"/>
        <v>-1</v>
      </c>
      <c r="R91" s="17">
        <f t="shared" si="0"/>
        <v>-3</v>
      </c>
    </row>
    <row r="92" spans="1:18" x14ac:dyDescent="0.25">
      <c r="A92" s="16" t="s">
        <v>113</v>
      </c>
      <c r="B92" s="19" t="s">
        <v>131</v>
      </c>
      <c r="C92" s="19">
        <v>1.5</v>
      </c>
      <c r="D92" s="17">
        <f>-(SUM(D51,D60,D69,D78))</f>
        <v>0</v>
      </c>
      <c r="E92" s="17">
        <f t="shared" si="0"/>
        <v>0</v>
      </c>
      <c r="F92" s="17">
        <f t="shared" si="0"/>
        <v>-1</v>
      </c>
      <c r="G92" s="17">
        <f t="shared" si="0"/>
        <v>0</v>
      </c>
      <c r="H92" s="17">
        <f t="shared" si="0"/>
        <v>0</v>
      </c>
      <c r="I92" s="17">
        <f t="shared" si="0"/>
        <v>0</v>
      </c>
      <c r="J92" s="17">
        <f t="shared" si="0"/>
        <v>0</v>
      </c>
      <c r="K92" s="17">
        <f t="shared" si="0"/>
        <v>0</v>
      </c>
      <c r="L92" s="17">
        <f t="shared" si="0"/>
        <v>-1</v>
      </c>
      <c r="M92" s="17">
        <f t="shared" si="0"/>
        <v>0</v>
      </c>
      <c r="N92" s="17">
        <f t="shared" si="0"/>
        <v>0</v>
      </c>
      <c r="O92" s="17">
        <f t="shared" si="0"/>
        <v>0</v>
      </c>
      <c r="P92" s="17">
        <f t="shared" si="0"/>
        <v>0</v>
      </c>
      <c r="Q92" s="17">
        <f t="shared" si="0"/>
        <v>0</v>
      </c>
      <c r="R92" s="17">
        <f t="shared" si="0"/>
        <v>0</v>
      </c>
    </row>
    <row r="93" spans="1:18" x14ac:dyDescent="0.25">
      <c r="A93" s="16" t="s">
        <v>113</v>
      </c>
      <c r="B93" s="19" t="s">
        <v>132</v>
      </c>
      <c r="C93" s="19">
        <v>2</v>
      </c>
      <c r="D93" s="17">
        <f t="shared" ref="D93:R94" si="1">-(SUM(D52,D61,D70,D79))</f>
        <v>-1</v>
      </c>
      <c r="E93" s="17">
        <f t="shared" si="1"/>
        <v>0</v>
      </c>
      <c r="F93" s="17">
        <f t="shared" si="1"/>
        <v>-1</v>
      </c>
      <c r="G93" s="17">
        <f t="shared" si="1"/>
        <v>0</v>
      </c>
      <c r="H93" s="17">
        <f t="shared" si="1"/>
        <v>0</v>
      </c>
      <c r="I93" s="17">
        <f t="shared" si="1"/>
        <v>-2</v>
      </c>
      <c r="J93" s="17">
        <f t="shared" si="1"/>
        <v>0</v>
      </c>
      <c r="K93" s="17">
        <f t="shared" si="1"/>
        <v>-3</v>
      </c>
      <c r="L93" s="17">
        <f t="shared" si="1"/>
        <v>-1</v>
      </c>
      <c r="M93" s="17">
        <f t="shared" si="1"/>
        <v>-2</v>
      </c>
      <c r="N93" s="17">
        <f t="shared" si="1"/>
        <v>-2</v>
      </c>
      <c r="O93" s="17">
        <f t="shared" si="1"/>
        <v>-1</v>
      </c>
      <c r="P93" s="17">
        <f t="shared" si="1"/>
        <v>-3</v>
      </c>
      <c r="Q93" s="17">
        <f t="shared" si="1"/>
        <v>-1</v>
      </c>
      <c r="R93" s="17">
        <f t="shared" si="1"/>
        <v>-2</v>
      </c>
    </row>
    <row r="94" spans="1:18" x14ac:dyDescent="0.25">
      <c r="A94" s="16" t="s">
        <v>113</v>
      </c>
      <c r="B94" s="19" t="s">
        <v>133</v>
      </c>
      <c r="C94" s="19">
        <v>2.5</v>
      </c>
      <c r="D94" s="17">
        <f t="shared" si="1"/>
        <v>-1</v>
      </c>
      <c r="E94" s="17">
        <f t="shared" si="1"/>
        <v>0</v>
      </c>
      <c r="F94" s="17">
        <f t="shared" si="1"/>
        <v>0</v>
      </c>
      <c r="G94" s="17">
        <f t="shared" si="1"/>
        <v>0</v>
      </c>
      <c r="H94" s="17">
        <f t="shared" si="1"/>
        <v>0</v>
      </c>
      <c r="I94" s="17">
        <f t="shared" si="1"/>
        <v>0</v>
      </c>
      <c r="J94" s="17">
        <f t="shared" si="1"/>
        <v>0</v>
      </c>
      <c r="K94" s="17">
        <f t="shared" si="1"/>
        <v>0</v>
      </c>
      <c r="L94" s="17">
        <f t="shared" si="1"/>
        <v>0</v>
      </c>
      <c r="M94" s="17">
        <f t="shared" si="1"/>
        <v>0</v>
      </c>
      <c r="N94" s="17">
        <f t="shared" si="1"/>
        <v>0</v>
      </c>
      <c r="O94" s="17">
        <f t="shared" si="1"/>
        <v>0</v>
      </c>
      <c r="P94" s="17">
        <f t="shared" si="1"/>
        <v>0</v>
      </c>
      <c r="Q94" s="17">
        <f t="shared" si="1"/>
        <v>0</v>
      </c>
      <c r="R94" s="17">
        <f t="shared" si="1"/>
        <v>0</v>
      </c>
    </row>
    <row r="95" spans="1:18" x14ac:dyDescent="0.25">
      <c r="A95" s="16" t="s">
        <v>113</v>
      </c>
      <c r="B95" s="19" t="s">
        <v>134</v>
      </c>
      <c r="C95" s="19">
        <v>3</v>
      </c>
      <c r="D95" s="17">
        <f>-0.5*(SUM(D54,D63,D72,D81))</f>
        <v>-2</v>
      </c>
      <c r="E95" s="17">
        <f t="shared" ref="E95:R95" si="2">-0.5*(SUM(E54,E63,E72,E81))</f>
        <v>-1</v>
      </c>
      <c r="F95" s="17">
        <f t="shared" si="2"/>
        <v>-1</v>
      </c>
      <c r="G95" s="17">
        <f t="shared" si="2"/>
        <v>0</v>
      </c>
      <c r="H95" s="17">
        <f t="shared" si="2"/>
        <v>0</v>
      </c>
      <c r="I95" s="17">
        <f t="shared" si="2"/>
        <v>0</v>
      </c>
      <c r="J95" s="17">
        <f t="shared" si="2"/>
        <v>0</v>
      </c>
      <c r="K95" s="17">
        <f t="shared" si="2"/>
        <v>-1.5</v>
      </c>
      <c r="L95" s="17">
        <f t="shared" si="2"/>
        <v>-0.5</v>
      </c>
      <c r="M95" s="17">
        <f t="shared" si="2"/>
        <v>-1</v>
      </c>
      <c r="N95" s="17">
        <f t="shared" si="2"/>
        <v>-0.5</v>
      </c>
      <c r="O95" s="17">
        <f t="shared" si="2"/>
        <v>-1.5</v>
      </c>
      <c r="P95" s="17">
        <f t="shared" si="2"/>
        <v>-1.5</v>
      </c>
      <c r="Q95" s="17">
        <f t="shared" si="2"/>
        <v>-1</v>
      </c>
      <c r="R95" s="17">
        <f t="shared" si="2"/>
        <v>0</v>
      </c>
    </row>
    <row r="96" spans="1:18" x14ac:dyDescent="0.25">
      <c r="A96" s="16" t="s">
        <v>113</v>
      </c>
      <c r="B96" s="19" t="s">
        <v>134</v>
      </c>
      <c r="C96" s="19">
        <v>3</v>
      </c>
      <c r="D96" s="17">
        <f>0.5*(SUM(D54,D63,D72,D81))</f>
        <v>2</v>
      </c>
      <c r="E96" s="17">
        <f t="shared" ref="E96:R96" si="3">0.5*(SUM(E54,E63,E72,E81))</f>
        <v>1</v>
      </c>
      <c r="F96" s="17">
        <f t="shared" si="3"/>
        <v>1</v>
      </c>
      <c r="G96" s="17">
        <f t="shared" si="3"/>
        <v>0</v>
      </c>
      <c r="H96" s="17">
        <f t="shared" si="3"/>
        <v>0</v>
      </c>
      <c r="I96" s="17">
        <f t="shared" si="3"/>
        <v>0</v>
      </c>
      <c r="J96" s="17">
        <f t="shared" si="3"/>
        <v>0</v>
      </c>
      <c r="K96" s="17">
        <f t="shared" si="3"/>
        <v>1.5</v>
      </c>
      <c r="L96" s="17">
        <f t="shared" si="3"/>
        <v>0.5</v>
      </c>
      <c r="M96" s="17">
        <f t="shared" si="3"/>
        <v>1</v>
      </c>
      <c r="N96" s="17">
        <f t="shared" si="3"/>
        <v>0.5</v>
      </c>
      <c r="O96" s="17">
        <f t="shared" si="3"/>
        <v>1.5</v>
      </c>
      <c r="P96" s="17">
        <f t="shared" si="3"/>
        <v>1.5</v>
      </c>
      <c r="Q96" s="17">
        <f t="shared" si="3"/>
        <v>1</v>
      </c>
      <c r="R96" s="17">
        <f t="shared" si="3"/>
        <v>0</v>
      </c>
    </row>
    <row r="97" spans="1:33" x14ac:dyDescent="0.25">
      <c r="A97" s="16" t="s">
        <v>113</v>
      </c>
      <c r="B97" s="19" t="s">
        <v>135</v>
      </c>
      <c r="C97" s="19">
        <v>3.5</v>
      </c>
      <c r="D97" s="17">
        <f>(SUM(D55,D64,D73,D82))</f>
        <v>2</v>
      </c>
      <c r="E97" s="17">
        <f t="shared" ref="E97:R97" si="4">(SUM(E55,E64,E73,E82))</f>
        <v>3</v>
      </c>
      <c r="F97" s="17">
        <f t="shared" si="4"/>
        <v>1</v>
      </c>
      <c r="G97" s="17">
        <f t="shared" si="4"/>
        <v>0</v>
      </c>
      <c r="H97" s="17">
        <f t="shared" si="4"/>
        <v>0</v>
      </c>
      <c r="I97" s="17">
        <f t="shared" si="4"/>
        <v>1</v>
      </c>
      <c r="J97" s="17">
        <f t="shared" si="4"/>
        <v>1</v>
      </c>
      <c r="K97" s="17">
        <f t="shared" si="4"/>
        <v>1</v>
      </c>
      <c r="L97" s="17">
        <f t="shared" si="4"/>
        <v>0</v>
      </c>
      <c r="M97" s="17">
        <f t="shared" si="4"/>
        <v>0</v>
      </c>
      <c r="N97" s="17">
        <f t="shared" si="4"/>
        <v>0</v>
      </c>
      <c r="O97" s="17">
        <f t="shared" si="4"/>
        <v>0</v>
      </c>
      <c r="P97" s="17">
        <f t="shared" si="4"/>
        <v>0</v>
      </c>
      <c r="Q97" s="17">
        <f t="shared" si="4"/>
        <v>0</v>
      </c>
      <c r="R97" s="17">
        <f t="shared" si="4"/>
        <v>0</v>
      </c>
    </row>
    <row r="98" spans="1:33" x14ac:dyDescent="0.25">
      <c r="A98" s="16" t="s">
        <v>113</v>
      </c>
      <c r="B98" s="19" t="s">
        <v>136</v>
      </c>
      <c r="C98" s="19">
        <v>4</v>
      </c>
      <c r="D98" s="17">
        <f t="shared" ref="D98:R100" si="5">(SUM(D56,D65,D74,D83))</f>
        <v>4</v>
      </c>
      <c r="E98" s="17">
        <f t="shared" si="5"/>
        <v>1</v>
      </c>
      <c r="F98" s="17">
        <f t="shared" si="5"/>
        <v>3</v>
      </c>
      <c r="G98" s="17">
        <f t="shared" si="5"/>
        <v>2</v>
      </c>
      <c r="H98" s="17">
        <f t="shared" si="5"/>
        <v>3</v>
      </c>
      <c r="I98" s="17">
        <f t="shared" si="5"/>
        <v>1</v>
      </c>
      <c r="J98" s="17">
        <f t="shared" si="5"/>
        <v>1</v>
      </c>
      <c r="K98" s="17">
        <f t="shared" si="5"/>
        <v>3</v>
      </c>
      <c r="L98" s="17">
        <f t="shared" si="5"/>
        <v>1</v>
      </c>
      <c r="M98" s="17">
        <f t="shared" si="5"/>
        <v>3</v>
      </c>
      <c r="N98" s="17">
        <f t="shared" si="5"/>
        <v>2</v>
      </c>
      <c r="O98" s="17">
        <f t="shared" si="5"/>
        <v>3</v>
      </c>
      <c r="P98" s="17">
        <f t="shared" si="5"/>
        <v>1</v>
      </c>
      <c r="Q98" s="17">
        <f t="shared" si="5"/>
        <v>1</v>
      </c>
      <c r="R98" s="17">
        <f t="shared" si="5"/>
        <v>2</v>
      </c>
    </row>
    <row r="99" spans="1:33" x14ac:dyDescent="0.25">
      <c r="A99" s="16" t="s">
        <v>113</v>
      </c>
      <c r="B99" s="19" t="s">
        <v>137</v>
      </c>
      <c r="C99" s="19">
        <v>4.5</v>
      </c>
      <c r="D99" s="17">
        <f t="shared" si="5"/>
        <v>1</v>
      </c>
      <c r="E99" s="17">
        <f t="shared" si="5"/>
        <v>0</v>
      </c>
      <c r="F99" s="17">
        <f t="shared" si="5"/>
        <v>0</v>
      </c>
      <c r="G99" s="17">
        <f t="shared" si="5"/>
        <v>0</v>
      </c>
      <c r="H99" s="17">
        <f t="shared" si="5"/>
        <v>0</v>
      </c>
      <c r="I99" s="17">
        <f t="shared" si="5"/>
        <v>0</v>
      </c>
      <c r="J99" s="17">
        <f t="shared" si="5"/>
        <v>0</v>
      </c>
      <c r="K99" s="17">
        <f t="shared" si="5"/>
        <v>0</v>
      </c>
      <c r="L99" s="17">
        <f t="shared" si="5"/>
        <v>0</v>
      </c>
      <c r="M99" s="17">
        <f t="shared" si="5"/>
        <v>0</v>
      </c>
      <c r="N99" s="17">
        <f t="shared" si="5"/>
        <v>0</v>
      </c>
      <c r="O99" s="17">
        <f t="shared" si="5"/>
        <v>0</v>
      </c>
      <c r="P99" s="17">
        <f t="shared" si="5"/>
        <v>0</v>
      </c>
      <c r="Q99" s="17">
        <f t="shared" si="5"/>
        <v>0</v>
      </c>
      <c r="R99" s="17">
        <f t="shared" si="5"/>
        <v>0</v>
      </c>
    </row>
    <row r="100" spans="1:33" x14ac:dyDescent="0.25">
      <c r="A100" s="16" t="s">
        <v>113</v>
      </c>
      <c r="B100" s="19" t="s">
        <v>138</v>
      </c>
      <c r="C100" s="19">
        <v>5</v>
      </c>
      <c r="D100" s="17">
        <f t="shared" si="5"/>
        <v>4</v>
      </c>
      <c r="E100" s="17">
        <f t="shared" si="5"/>
        <v>8</v>
      </c>
      <c r="F100" s="17">
        <f t="shared" si="5"/>
        <v>6</v>
      </c>
      <c r="G100" s="17">
        <f t="shared" si="5"/>
        <v>8</v>
      </c>
      <c r="H100" s="17">
        <f t="shared" si="5"/>
        <v>8</v>
      </c>
      <c r="I100" s="17">
        <f t="shared" si="5"/>
        <v>4</v>
      </c>
      <c r="J100" s="17">
        <f t="shared" si="5"/>
        <v>3</v>
      </c>
      <c r="K100" s="17">
        <f t="shared" si="5"/>
        <v>4</v>
      </c>
      <c r="L100" s="17">
        <f t="shared" si="5"/>
        <v>1</v>
      </c>
      <c r="M100" s="17">
        <f t="shared" si="5"/>
        <v>1</v>
      </c>
      <c r="N100" s="17">
        <f t="shared" si="5"/>
        <v>4</v>
      </c>
      <c r="O100" s="17">
        <f t="shared" si="5"/>
        <v>7</v>
      </c>
      <c r="P100" s="17">
        <f t="shared" si="5"/>
        <v>1</v>
      </c>
      <c r="Q100" s="17">
        <f t="shared" si="5"/>
        <v>3</v>
      </c>
      <c r="R100" s="17">
        <f t="shared" si="5"/>
        <v>4</v>
      </c>
    </row>
    <row r="104" spans="1:33" s="15" customFormat="1" x14ac:dyDescent="0.25">
      <c r="A104" s="15" t="s">
        <v>82</v>
      </c>
      <c r="B104" s="15" t="s">
        <v>114</v>
      </c>
      <c r="C104" s="15" t="s">
        <v>115</v>
      </c>
      <c r="D104" s="15" t="s">
        <v>139</v>
      </c>
      <c r="E104" s="15" t="s">
        <v>140</v>
      </c>
      <c r="F104" s="15" t="s">
        <v>118</v>
      </c>
      <c r="G104" s="15" t="s">
        <v>141</v>
      </c>
      <c r="H104" s="15" t="s">
        <v>142</v>
      </c>
      <c r="I104" s="15" t="s">
        <v>143</v>
      </c>
      <c r="J104" s="15" t="s">
        <v>144</v>
      </c>
      <c r="K104" s="15" t="s">
        <v>122</v>
      </c>
      <c r="L104" s="15" t="s">
        <v>123</v>
      </c>
      <c r="M104" s="15" t="s">
        <v>124</v>
      </c>
      <c r="N104" s="15" t="s">
        <v>125</v>
      </c>
      <c r="O104" s="15" t="s">
        <v>126</v>
      </c>
      <c r="P104" s="15" t="s">
        <v>127</v>
      </c>
      <c r="Q104" s="15" t="s">
        <v>128</v>
      </c>
      <c r="R104" s="15" t="s">
        <v>129</v>
      </c>
      <c r="S104" s="15" t="s">
        <v>145</v>
      </c>
      <c r="T104" s="15" t="s">
        <v>146</v>
      </c>
      <c r="U104" s="15" t="s">
        <v>147</v>
      </c>
      <c r="V104" s="15" t="s">
        <v>148</v>
      </c>
      <c r="W104" s="15" t="s">
        <v>149</v>
      </c>
      <c r="X104" s="15" t="s">
        <v>150</v>
      </c>
      <c r="Y104" s="15" t="s">
        <v>151</v>
      </c>
      <c r="Z104" s="15" t="s">
        <v>152</v>
      </c>
      <c r="AA104" s="15" t="s">
        <v>153</v>
      </c>
      <c r="AB104" s="15" t="s">
        <v>154</v>
      </c>
      <c r="AC104" s="15" t="s">
        <v>155</v>
      </c>
      <c r="AD104" s="15" t="s">
        <v>156</v>
      </c>
      <c r="AE104" s="15" t="s">
        <v>157</v>
      </c>
      <c r="AF104" s="15" t="s">
        <v>158</v>
      </c>
      <c r="AG104" s="15" t="s">
        <v>159</v>
      </c>
    </row>
    <row r="105" spans="1:33" x14ac:dyDescent="0.25">
      <c r="A105" s="16" t="s">
        <v>113</v>
      </c>
      <c r="B105" s="16" t="s">
        <v>130</v>
      </c>
      <c r="C105" s="16">
        <v>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-1</v>
      </c>
      <c r="L105" s="16">
        <v>-7</v>
      </c>
      <c r="M105" s="16">
        <v>-2</v>
      </c>
      <c r="N105" s="16">
        <v>-1</v>
      </c>
      <c r="O105" s="16">
        <v>0</v>
      </c>
      <c r="P105" s="16">
        <v>-1</v>
      </c>
      <c r="Q105" s="16">
        <v>-1</v>
      </c>
      <c r="R105" s="16">
        <v>-3</v>
      </c>
      <c r="S105" s="16">
        <f>-D105</f>
        <v>0</v>
      </c>
      <c r="T105" s="16">
        <f t="shared" ref="T105:AG108" si="6">-E105</f>
        <v>0</v>
      </c>
      <c r="U105" s="16">
        <f t="shared" si="6"/>
        <v>0</v>
      </c>
      <c r="V105" s="16">
        <f t="shared" si="6"/>
        <v>0</v>
      </c>
      <c r="W105" s="16">
        <f t="shared" si="6"/>
        <v>0</v>
      </c>
      <c r="X105" s="16">
        <f t="shared" si="6"/>
        <v>0</v>
      </c>
      <c r="Y105" s="16">
        <f t="shared" si="6"/>
        <v>0</v>
      </c>
      <c r="Z105" s="16">
        <f t="shared" si="6"/>
        <v>1</v>
      </c>
      <c r="AA105" s="16">
        <f t="shared" si="6"/>
        <v>7</v>
      </c>
      <c r="AB105" s="16">
        <f t="shared" si="6"/>
        <v>2</v>
      </c>
      <c r="AC105" s="16">
        <f t="shared" si="6"/>
        <v>1</v>
      </c>
      <c r="AD105" s="16">
        <f t="shared" si="6"/>
        <v>0</v>
      </c>
      <c r="AE105" s="16">
        <f t="shared" si="6"/>
        <v>1</v>
      </c>
      <c r="AF105" s="16">
        <f t="shared" si="6"/>
        <v>1</v>
      </c>
      <c r="AG105" s="16">
        <f t="shared" si="6"/>
        <v>3</v>
      </c>
    </row>
    <row r="106" spans="1:33" x14ac:dyDescent="0.25">
      <c r="A106" s="16" t="s">
        <v>113</v>
      </c>
      <c r="B106" s="16" t="s">
        <v>131</v>
      </c>
      <c r="C106" s="16">
        <v>1.5</v>
      </c>
      <c r="D106" s="16">
        <v>0</v>
      </c>
      <c r="E106" s="16">
        <v>0</v>
      </c>
      <c r="F106" s="16">
        <v>-1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-1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f t="shared" ref="S106:S108" si="7">-D106</f>
        <v>0</v>
      </c>
      <c r="T106" s="16">
        <f t="shared" si="6"/>
        <v>0</v>
      </c>
      <c r="U106" s="16">
        <f t="shared" si="6"/>
        <v>1</v>
      </c>
      <c r="V106" s="16">
        <f t="shared" si="6"/>
        <v>0</v>
      </c>
      <c r="W106" s="16">
        <f t="shared" si="6"/>
        <v>0</v>
      </c>
      <c r="X106" s="16">
        <f t="shared" si="6"/>
        <v>0</v>
      </c>
      <c r="Y106" s="16">
        <f t="shared" si="6"/>
        <v>0</v>
      </c>
      <c r="Z106" s="16">
        <f t="shared" si="6"/>
        <v>0</v>
      </c>
      <c r="AA106" s="16">
        <f t="shared" si="6"/>
        <v>1</v>
      </c>
      <c r="AB106" s="16">
        <f t="shared" si="6"/>
        <v>0</v>
      </c>
      <c r="AC106" s="16">
        <f t="shared" si="6"/>
        <v>0</v>
      </c>
      <c r="AD106" s="16">
        <f t="shared" si="6"/>
        <v>0</v>
      </c>
      <c r="AE106" s="16">
        <f t="shared" si="6"/>
        <v>0</v>
      </c>
      <c r="AF106" s="16">
        <f t="shared" si="6"/>
        <v>0</v>
      </c>
      <c r="AG106" s="16">
        <f t="shared" si="6"/>
        <v>0</v>
      </c>
    </row>
    <row r="107" spans="1:33" x14ac:dyDescent="0.25">
      <c r="A107" s="16" t="s">
        <v>113</v>
      </c>
      <c r="B107" s="16" t="s">
        <v>132</v>
      </c>
      <c r="C107" s="16">
        <v>2</v>
      </c>
      <c r="D107" s="16">
        <v>-1</v>
      </c>
      <c r="E107" s="16">
        <v>0</v>
      </c>
      <c r="F107" s="16">
        <v>-1</v>
      </c>
      <c r="G107" s="16">
        <v>0</v>
      </c>
      <c r="H107" s="16">
        <v>0</v>
      </c>
      <c r="I107" s="16">
        <v>-2</v>
      </c>
      <c r="J107" s="16">
        <v>0</v>
      </c>
      <c r="K107" s="16">
        <v>-3</v>
      </c>
      <c r="L107" s="16">
        <v>-1</v>
      </c>
      <c r="M107" s="16">
        <v>-2</v>
      </c>
      <c r="N107" s="16">
        <v>-2</v>
      </c>
      <c r="O107" s="16">
        <v>-1</v>
      </c>
      <c r="P107" s="16">
        <v>-3</v>
      </c>
      <c r="Q107" s="16">
        <v>-1</v>
      </c>
      <c r="R107" s="16">
        <v>-2</v>
      </c>
      <c r="S107" s="16">
        <f t="shared" si="7"/>
        <v>1</v>
      </c>
      <c r="T107" s="16">
        <f t="shared" si="6"/>
        <v>0</v>
      </c>
      <c r="U107" s="16">
        <f t="shared" si="6"/>
        <v>1</v>
      </c>
      <c r="V107" s="16">
        <f t="shared" si="6"/>
        <v>0</v>
      </c>
      <c r="W107" s="16">
        <f t="shared" si="6"/>
        <v>0</v>
      </c>
      <c r="X107" s="16">
        <f t="shared" si="6"/>
        <v>2</v>
      </c>
      <c r="Y107" s="16">
        <f>-J107</f>
        <v>0</v>
      </c>
      <c r="Z107" s="16">
        <f t="shared" si="6"/>
        <v>3</v>
      </c>
      <c r="AA107" s="16">
        <f t="shared" si="6"/>
        <v>1</v>
      </c>
      <c r="AB107" s="16">
        <f t="shared" si="6"/>
        <v>2</v>
      </c>
      <c r="AC107" s="16">
        <f t="shared" si="6"/>
        <v>2</v>
      </c>
      <c r="AD107" s="16">
        <f t="shared" si="6"/>
        <v>1</v>
      </c>
      <c r="AE107" s="16">
        <f t="shared" si="6"/>
        <v>3</v>
      </c>
      <c r="AF107" s="16">
        <f t="shared" si="6"/>
        <v>1</v>
      </c>
      <c r="AG107" s="16">
        <f t="shared" si="6"/>
        <v>2</v>
      </c>
    </row>
    <row r="108" spans="1:33" x14ac:dyDescent="0.25">
      <c r="A108" s="16" t="s">
        <v>113</v>
      </c>
      <c r="B108" s="16" t="s">
        <v>133</v>
      </c>
      <c r="C108" s="16">
        <v>2.5</v>
      </c>
      <c r="D108" s="16">
        <v>-1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f t="shared" si="7"/>
        <v>1</v>
      </c>
      <c r="T108" s="16">
        <f t="shared" si="6"/>
        <v>0</v>
      </c>
      <c r="U108" s="16">
        <f t="shared" si="6"/>
        <v>0</v>
      </c>
      <c r="V108" s="16">
        <f t="shared" si="6"/>
        <v>0</v>
      </c>
      <c r="W108" s="16">
        <f t="shared" si="6"/>
        <v>0</v>
      </c>
      <c r="X108" s="16">
        <f t="shared" si="6"/>
        <v>0</v>
      </c>
      <c r="Y108" s="16">
        <f t="shared" si="6"/>
        <v>0</v>
      </c>
      <c r="Z108" s="16">
        <f t="shared" si="6"/>
        <v>0</v>
      </c>
      <c r="AA108" s="16">
        <f t="shared" si="6"/>
        <v>0</v>
      </c>
      <c r="AB108" s="16">
        <f t="shared" si="6"/>
        <v>0</v>
      </c>
      <c r="AC108" s="16">
        <f t="shared" si="6"/>
        <v>0</v>
      </c>
      <c r="AD108" s="16">
        <f t="shared" si="6"/>
        <v>0</v>
      </c>
      <c r="AE108" s="16">
        <f t="shared" si="6"/>
        <v>0</v>
      </c>
      <c r="AF108" s="16">
        <f t="shared" si="6"/>
        <v>0</v>
      </c>
      <c r="AG108" s="16">
        <f t="shared" si="6"/>
        <v>0</v>
      </c>
    </row>
    <row r="109" spans="1:33" x14ac:dyDescent="0.25">
      <c r="A109" s="16" t="s">
        <v>113</v>
      </c>
      <c r="B109" s="16" t="s">
        <v>134</v>
      </c>
      <c r="C109" s="16">
        <v>3</v>
      </c>
      <c r="D109" s="16">
        <v>-2</v>
      </c>
      <c r="E109" s="16">
        <v>-1</v>
      </c>
      <c r="F109" s="16">
        <v>-1</v>
      </c>
      <c r="G109" s="16">
        <v>0</v>
      </c>
      <c r="H109" s="16">
        <v>0</v>
      </c>
      <c r="I109" s="16">
        <v>0</v>
      </c>
      <c r="J109" s="16">
        <v>0</v>
      </c>
      <c r="K109" s="16">
        <v>-1.5</v>
      </c>
      <c r="L109" s="16">
        <v>-0.5</v>
      </c>
      <c r="M109" s="16">
        <v>-1</v>
      </c>
      <c r="N109" s="16">
        <v>-0.5</v>
      </c>
      <c r="O109" s="16">
        <v>-1.5</v>
      </c>
      <c r="P109" s="16">
        <v>-1.5</v>
      </c>
      <c r="Q109" s="16">
        <v>-1</v>
      </c>
      <c r="R109" s="16">
        <v>0</v>
      </c>
      <c r="S109" s="16">
        <f>-2*D109</f>
        <v>4</v>
      </c>
      <c r="T109" s="16">
        <f t="shared" ref="T109:AG109" si="8">-2*E109</f>
        <v>2</v>
      </c>
      <c r="U109" s="16">
        <f t="shared" si="8"/>
        <v>2</v>
      </c>
      <c r="V109" s="16">
        <f t="shared" si="8"/>
        <v>0</v>
      </c>
      <c r="W109" s="16">
        <f t="shared" si="8"/>
        <v>0</v>
      </c>
      <c r="X109" s="16">
        <f t="shared" si="8"/>
        <v>0</v>
      </c>
      <c r="Y109" s="16">
        <f t="shared" si="8"/>
        <v>0</v>
      </c>
      <c r="Z109" s="16">
        <f t="shared" si="8"/>
        <v>3</v>
      </c>
      <c r="AA109" s="16">
        <f t="shared" si="8"/>
        <v>1</v>
      </c>
      <c r="AB109" s="16">
        <f t="shared" si="8"/>
        <v>2</v>
      </c>
      <c r="AC109" s="16">
        <f t="shared" si="8"/>
        <v>1</v>
      </c>
      <c r="AD109" s="16">
        <f t="shared" si="8"/>
        <v>3</v>
      </c>
      <c r="AE109" s="16">
        <f t="shared" si="8"/>
        <v>3</v>
      </c>
      <c r="AF109" s="16">
        <f t="shared" si="8"/>
        <v>2</v>
      </c>
      <c r="AG109" s="16">
        <f t="shared" si="8"/>
        <v>0</v>
      </c>
    </row>
    <row r="110" spans="1:33" x14ac:dyDescent="0.25">
      <c r="A110" s="16" t="s">
        <v>113</v>
      </c>
      <c r="B110" s="16" t="s">
        <v>134</v>
      </c>
      <c r="C110" s="16">
        <v>3</v>
      </c>
      <c r="D110" s="16">
        <v>2</v>
      </c>
      <c r="E110" s="16">
        <v>1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1.5</v>
      </c>
      <c r="L110" s="16">
        <v>0.5</v>
      </c>
      <c r="M110" s="16">
        <v>1</v>
      </c>
      <c r="N110" s="16">
        <v>0.5</v>
      </c>
      <c r="O110" s="16">
        <v>1.5</v>
      </c>
      <c r="P110" s="16">
        <v>1.5</v>
      </c>
      <c r="Q110" s="16">
        <v>1</v>
      </c>
      <c r="R110" s="16">
        <v>0</v>
      </c>
      <c r="S110" s="16">
        <f>2*D110</f>
        <v>4</v>
      </c>
      <c r="T110" s="16">
        <f t="shared" ref="T110:AG110" si="9">2*E110</f>
        <v>2</v>
      </c>
      <c r="U110" s="16">
        <f t="shared" si="9"/>
        <v>2</v>
      </c>
      <c r="V110" s="16">
        <f t="shared" si="9"/>
        <v>0</v>
      </c>
      <c r="W110" s="16">
        <f t="shared" si="9"/>
        <v>0</v>
      </c>
      <c r="X110" s="16">
        <f t="shared" si="9"/>
        <v>0</v>
      </c>
      <c r="Y110" s="16">
        <f t="shared" si="9"/>
        <v>0</v>
      </c>
      <c r="Z110" s="16">
        <f t="shared" si="9"/>
        <v>3</v>
      </c>
      <c r="AA110" s="16">
        <f t="shared" si="9"/>
        <v>1</v>
      </c>
      <c r="AB110" s="16">
        <f t="shared" si="9"/>
        <v>2</v>
      </c>
      <c r="AC110" s="16">
        <f t="shared" si="9"/>
        <v>1</v>
      </c>
      <c r="AD110" s="16">
        <f t="shared" si="9"/>
        <v>3</v>
      </c>
      <c r="AE110" s="16">
        <f t="shared" si="9"/>
        <v>3</v>
      </c>
      <c r="AF110" s="16">
        <f t="shared" si="9"/>
        <v>2</v>
      </c>
      <c r="AG110" s="16">
        <f t="shared" si="9"/>
        <v>0</v>
      </c>
    </row>
    <row r="111" spans="1:33" x14ac:dyDescent="0.25">
      <c r="A111" s="16" t="s">
        <v>113</v>
      </c>
      <c r="B111" s="16" t="s">
        <v>135</v>
      </c>
      <c r="C111" s="16">
        <v>3.5</v>
      </c>
      <c r="D111" s="16">
        <v>2</v>
      </c>
      <c r="E111" s="16">
        <v>3</v>
      </c>
      <c r="F111" s="16">
        <v>1</v>
      </c>
      <c r="G111" s="16">
        <v>0</v>
      </c>
      <c r="H111" s="16">
        <v>0</v>
      </c>
      <c r="I111" s="16">
        <v>1</v>
      </c>
      <c r="J111" s="16">
        <v>1</v>
      </c>
      <c r="K111" s="16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f>D111</f>
        <v>2</v>
      </c>
      <c r="T111" s="16">
        <f t="shared" ref="T111:AG114" si="10">E111</f>
        <v>3</v>
      </c>
      <c r="U111" s="16">
        <f t="shared" si="10"/>
        <v>1</v>
      </c>
      <c r="V111" s="16">
        <f t="shared" si="10"/>
        <v>0</v>
      </c>
      <c r="W111" s="16">
        <f t="shared" si="10"/>
        <v>0</v>
      </c>
      <c r="X111" s="16">
        <f t="shared" si="10"/>
        <v>1</v>
      </c>
      <c r="Y111" s="16">
        <f t="shared" si="10"/>
        <v>1</v>
      </c>
      <c r="Z111" s="16">
        <f t="shared" si="10"/>
        <v>1</v>
      </c>
      <c r="AA111" s="16">
        <f t="shared" si="10"/>
        <v>0</v>
      </c>
      <c r="AB111" s="16">
        <f t="shared" si="10"/>
        <v>0</v>
      </c>
      <c r="AC111" s="16">
        <f t="shared" si="10"/>
        <v>0</v>
      </c>
      <c r="AD111" s="16">
        <f t="shared" si="10"/>
        <v>0</v>
      </c>
      <c r="AE111" s="16">
        <f t="shared" si="10"/>
        <v>0</v>
      </c>
      <c r="AF111" s="16">
        <f t="shared" si="10"/>
        <v>0</v>
      </c>
      <c r="AG111" s="16">
        <f t="shared" si="10"/>
        <v>0</v>
      </c>
    </row>
    <row r="112" spans="1:33" x14ac:dyDescent="0.25">
      <c r="A112" s="16" t="s">
        <v>113</v>
      </c>
      <c r="B112" s="16" t="s">
        <v>136</v>
      </c>
      <c r="C112" s="16">
        <v>4</v>
      </c>
      <c r="D112" s="16">
        <v>4</v>
      </c>
      <c r="E112" s="16">
        <v>1</v>
      </c>
      <c r="F112" s="16">
        <v>3</v>
      </c>
      <c r="G112" s="16">
        <v>2</v>
      </c>
      <c r="H112" s="16">
        <v>3</v>
      </c>
      <c r="I112" s="16">
        <v>1</v>
      </c>
      <c r="J112" s="16">
        <v>1</v>
      </c>
      <c r="K112" s="16">
        <v>3</v>
      </c>
      <c r="L112" s="16">
        <v>1</v>
      </c>
      <c r="M112" s="16">
        <v>3</v>
      </c>
      <c r="N112" s="16">
        <v>2</v>
      </c>
      <c r="O112" s="16">
        <v>3</v>
      </c>
      <c r="P112" s="16">
        <v>1</v>
      </c>
      <c r="Q112" s="16">
        <v>1</v>
      </c>
      <c r="R112" s="16">
        <v>2</v>
      </c>
      <c r="S112" s="16">
        <f t="shared" ref="S112:S114" si="11">D112</f>
        <v>4</v>
      </c>
      <c r="T112" s="16">
        <f t="shared" si="10"/>
        <v>1</v>
      </c>
      <c r="U112" s="16">
        <f t="shared" si="10"/>
        <v>3</v>
      </c>
      <c r="V112" s="16">
        <f t="shared" si="10"/>
        <v>2</v>
      </c>
      <c r="W112" s="16">
        <f t="shared" si="10"/>
        <v>3</v>
      </c>
      <c r="X112" s="16">
        <f t="shared" si="10"/>
        <v>1</v>
      </c>
      <c r="Y112" s="16">
        <f t="shared" si="10"/>
        <v>1</v>
      </c>
      <c r="Z112" s="16">
        <f t="shared" si="10"/>
        <v>3</v>
      </c>
      <c r="AA112" s="16">
        <f t="shared" si="10"/>
        <v>1</v>
      </c>
      <c r="AB112" s="16">
        <f t="shared" si="10"/>
        <v>3</v>
      </c>
      <c r="AC112" s="16">
        <f t="shared" si="10"/>
        <v>2</v>
      </c>
      <c r="AD112" s="16">
        <f t="shared" si="10"/>
        <v>3</v>
      </c>
      <c r="AE112" s="16">
        <f t="shared" si="10"/>
        <v>1</v>
      </c>
      <c r="AF112" s="16">
        <f t="shared" si="10"/>
        <v>1</v>
      </c>
      <c r="AG112" s="16">
        <f t="shared" si="10"/>
        <v>2</v>
      </c>
    </row>
    <row r="113" spans="1:33" x14ac:dyDescent="0.25">
      <c r="A113" s="16" t="s">
        <v>113</v>
      </c>
      <c r="B113" s="16" t="s">
        <v>137</v>
      </c>
      <c r="C113" s="16">
        <v>4.5</v>
      </c>
      <c r="D113" s="16">
        <v>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f t="shared" si="11"/>
        <v>1</v>
      </c>
      <c r="T113" s="16">
        <f t="shared" si="10"/>
        <v>0</v>
      </c>
      <c r="U113" s="16">
        <f t="shared" si="10"/>
        <v>0</v>
      </c>
      <c r="V113" s="16">
        <f t="shared" si="10"/>
        <v>0</v>
      </c>
      <c r="W113" s="16">
        <f t="shared" si="10"/>
        <v>0</v>
      </c>
      <c r="X113" s="16">
        <f t="shared" si="10"/>
        <v>0</v>
      </c>
      <c r="Y113" s="16">
        <f t="shared" si="10"/>
        <v>0</v>
      </c>
      <c r="Z113" s="16">
        <f t="shared" si="10"/>
        <v>0</v>
      </c>
      <c r="AA113" s="16">
        <f t="shared" si="10"/>
        <v>0</v>
      </c>
      <c r="AB113" s="16">
        <f t="shared" si="10"/>
        <v>0</v>
      </c>
      <c r="AC113" s="16">
        <f t="shared" si="10"/>
        <v>0</v>
      </c>
      <c r="AD113" s="16">
        <f t="shared" si="10"/>
        <v>0</v>
      </c>
      <c r="AE113" s="16">
        <f t="shared" si="10"/>
        <v>0</v>
      </c>
      <c r="AF113" s="16">
        <f t="shared" si="10"/>
        <v>0</v>
      </c>
      <c r="AG113" s="16">
        <f t="shared" si="10"/>
        <v>0</v>
      </c>
    </row>
    <row r="114" spans="1:33" x14ac:dyDescent="0.25">
      <c r="A114" s="16" t="s">
        <v>113</v>
      </c>
      <c r="B114" s="16" t="s">
        <v>138</v>
      </c>
      <c r="C114" s="16">
        <v>5</v>
      </c>
      <c r="D114" s="16">
        <v>4</v>
      </c>
      <c r="E114" s="16">
        <v>8</v>
      </c>
      <c r="F114" s="16">
        <v>6</v>
      </c>
      <c r="G114" s="16">
        <v>8</v>
      </c>
      <c r="H114" s="16">
        <v>8</v>
      </c>
      <c r="I114" s="16">
        <v>4</v>
      </c>
      <c r="J114" s="16">
        <v>3</v>
      </c>
      <c r="K114" s="16">
        <v>4</v>
      </c>
      <c r="L114" s="16">
        <v>1</v>
      </c>
      <c r="M114" s="16">
        <v>1</v>
      </c>
      <c r="N114" s="16">
        <v>4</v>
      </c>
      <c r="O114" s="16">
        <v>7</v>
      </c>
      <c r="P114" s="16">
        <v>1</v>
      </c>
      <c r="Q114" s="16">
        <v>3</v>
      </c>
      <c r="R114" s="16">
        <v>4</v>
      </c>
      <c r="S114" s="16">
        <f t="shared" si="11"/>
        <v>4</v>
      </c>
      <c r="T114" s="16">
        <f t="shared" si="10"/>
        <v>8</v>
      </c>
      <c r="U114" s="16">
        <f t="shared" si="10"/>
        <v>6</v>
      </c>
      <c r="V114" s="16">
        <f t="shared" si="10"/>
        <v>8</v>
      </c>
      <c r="W114" s="16">
        <f t="shared" si="10"/>
        <v>8</v>
      </c>
      <c r="X114" s="16">
        <f t="shared" si="10"/>
        <v>4</v>
      </c>
      <c r="Y114" s="16">
        <f t="shared" si="10"/>
        <v>3</v>
      </c>
      <c r="Z114" s="16">
        <f t="shared" si="10"/>
        <v>4</v>
      </c>
      <c r="AA114" s="16">
        <f t="shared" si="10"/>
        <v>1</v>
      </c>
      <c r="AB114" s="16">
        <f t="shared" si="10"/>
        <v>1</v>
      </c>
      <c r="AC114" s="16">
        <f t="shared" si="10"/>
        <v>4</v>
      </c>
      <c r="AD114" s="16">
        <f t="shared" si="10"/>
        <v>7</v>
      </c>
      <c r="AE114" s="16">
        <f t="shared" si="10"/>
        <v>1</v>
      </c>
      <c r="AF114" s="16">
        <f t="shared" si="10"/>
        <v>3</v>
      </c>
      <c r="AG114" s="16">
        <f t="shared" si="10"/>
        <v>4</v>
      </c>
    </row>
  </sheetData>
  <sheetProtection algorithmName="SHA-512" hashValue="JFZXtnu9UAjF3X2m29ItWYYZp+XF15QYePNqSIr9kYU4djhCcreEnGG+uoaAZ0VYHkqVoRBu4FHRYr0n5A7LcA==" saltValue="Hg+W04I0JqKm0nFJaw0AcA==" spinCount="100000" sheet="1" objects="1" scenarios="1"/>
  <autoFilter ref="A49:R85" xr:uid="{CFF22D23-C1EA-4676-8743-1ED5E0A306E6}"/>
  <pageMargins left="0.7" right="0.7" top="0.75" bottom="0.75" header="0.3" footer="0.3"/>
  <pageSetup scale="2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C8B4-360A-4569-94C1-FBBFBA0DB1C3}">
  <sheetPr>
    <tabColor theme="4" tint="0.39997558519241921"/>
  </sheetPr>
  <dimension ref="A1"/>
  <sheetViews>
    <sheetView showGridLines="0" zoomScale="80" zoomScaleNormal="80" workbookViewId="0">
      <selection activeCell="AA163" sqref="AA163"/>
    </sheetView>
  </sheetViews>
  <sheetFormatPr defaultRowHeight="15" x14ac:dyDescent="0.25"/>
  <cols>
    <col min="1" max="16384" width="9.140625" style="16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1AEE-92DC-4B42-B598-EEC9F9992254}">
  <sheetPr>
    <tabColor theme="4" tint="0.79998168889431442"/>
  </sheetPr>
  <dimension ref="A1:H64"/>
  <sheetViews>
    <sheetView zoomScale="90" zoomScaleNormal="90" workbookViewId="0">
      <selection activeCell="A62" sqref="A62"/>
    </sheetView>
  </sheetViews>
  <sheetFormatPr defaultRowHeight="15" x14ac:dyDescent="0.25"/>
  <cols>
    <col min="1" max="2" width="48" style="16" bestFit="1" customWidth="1"/>
    <col min="3" max="3" width="39.7109375" style="16" bestFit="1" customWidth="1"/>
    <col min="4" max="4" width="39.7109375" style="16" customWidth="1"/>
    <col min="5" max="5" width="39.28515625" style="16" customWidth="1"/>
    <col min="6" max="6" width="26.140625" style="16" customWidth="1"/>
    <col min="7" max="7" width="24.140625" style="16" customWidth="1"/>
    <col min="8" max="8" width="7.5703125" style="16" customWidth="1"/>
    <col min="9" max="9" width="7.28515625" style="16" customWidth="1"/>
    <col min="10" max="10" width="6.85546875" style="16" customWidth="1"/>
    <col min="11" max="11" width="6.7109375" style="16" customWidth="1"/>
    <col min="12" max="12" width="6.5703125" style="16" customWidth="1"/>
    <col min="13" max="13" width="7.42578125" style="16" customWidth="1"/>
    <col min="14" max="14" width="7" style="16" customWidth="1"/>
    <col min="15" max="15" width="40.42578125" style="16" bestFit="1" customWidth="1"/>
    <col min="16" max="17" width="9.140625" style="16"/>
    <col min="18" max="18" width="6.7109375" style="16" customWidth="1"/>
    <col min="19" max="19" width="13.28515625" style="16" bestFit="1" customWidth="1"/>
    <col min="20" max="16384" width="9.140625" style="16"/>
  </cols>
  <sheetData>
    <row r="1" spans="1:4" ht="19.5" thickBot="1" x14ac:dyDescent="0.35">
      <c r="A1" s="21" t="s">
        <v>160</v>
      </c>
    </row>
    <row r="2" spans="1:4" x14ac:dyDescent="0.25">
      <c r="A2" s="56" t="s">
        <v>31</v>
      </c>
      <c r="B2" s="57" t="s">
        <v>34</v>
      </c>
      <c r="C2" s="58" t="s">
        <v>36</v>
      </c>
      <c r="D2" s="9"/>
    </row>
    <row r="3" spans="1:4" hidden="1" x14ac:dyDescent="0.25">
      <c r="A3" s="45" t="s">
        <v>161</v>
      </c>
      <c r="B3" s="46" t="s">
        <v>162</v>
      </c>
      <c r="C3" s="59"/>
      <c r="D3" s="20"/>
    </row>
    <row r="4" spans="1:4" hidden="1" x14ac:dyDescent="0.25">
      <c r="A4" s="45" t="s">
        <v>161</v>
      </c>
      <c r="B4" s="46" t="s">
        <v>163</v>
      </c>
      <c r="C4" s="59"/>
      <c r="D4" s="20"/>
    </row>
    <row r="5" spans="1:4" hidden="1" x14ac:dyDescent="0.25">
      <c r="A5" s="45" t="s">
        <v>161</v>
      </c>
      <c r="B5" s="46" t="s">
        <v>164</v>
      </c>
      <c r="C5" s="59"/>
      <c r="D5" s="20"/>
    </row>
    <row r="6" spans="1:4" hidden="1" x14ac:dyDescent="0.25">
      <c r="A6" s="45" t="s">
        <v>161</v>
      </c>
      <c r="B6" s="46" t="s">
        <v>165</v>
      </c>
      <c r="C6" s="59"/>
      <c r="D6" s="20"/>
    </row>
    <row r="7" spans="1:4" hidden="1" x14ac:dyDescent="0.25">
      <c r="A7" s="45" t="s">
        <v>161</v>
      </c>
      <c r="B7" s="46" t="s">
        <v>166</v>
      </c>
      <c r="C7" s="59"/>
      <c r="D7" s="20"/>
    </row>
    <row r="8" spans="1:4" x14ac:dyDescent="0.25">
      <c r="A8" s="45" t="s">
        <v>161</v>
      </c>
      <c r="B8" s="46" t="s">
        <v>77</v>
      </c>
      <c r="C8" s="5">
        <v>3</v>
      </c>
    </row>
    <row r="9" spans="1:4" hidden="1" x14ac:dyDescent="0.25">
      <c r="A9" s="45" t="s">
        <v>161</v>
      </c>
      <c r="B9" s="46" t="s">
        <v>167</v>
      </c>
      <c r="C9" s="59"/>
      <c r="D9" s="20"/>
    </row>
    <row r="10" spans="1:4" x14ac:dyDescent="0.25">
      <c r="A10" s="45" t="s">
        <v>161</v>
      </c>
      <c r="B10" s="60" t="s">
        <v>65</v>
      </c>
      <c r="C10" s="5">
        <v>3</v>
      </c>
    </row>
    <row r="11" spans="1:4" hidden="1" x14ac:dyDescent="0.25">
      <c r="A11" s="45" t="s">
        <v>161</v>
      </c>
      <c r="B11" s="46" t="s">
        <v>168</v>
      </c>
      <c r="C11" s="59"/>
      <c r="D11" s="20"/>
    </row>
    <row r="12" spans="1:4" x14ac:dyDescent="0.25">
      <c r="A12" s="45" t="s">
        <v>161</v>
      </c>
      <c r="B12" s="46" t="s">
        <v>169</v>
      </c>
      <c r="C12" s="5">
        <v>3</v>
      </c>
    </row>
    <row r="13" spans="1:4" hidden="1" x14ac:dyDescent="0.25">
      <c r="A13" s="45" t="s">
        <v>161</v>
      </c>
      <c r="B13" s="46" t="s">
        <v>170</v>
      </c>
      <c r="C13" s="59"/>
      <c r="D13" s="20"/>
    </row>
    <row r="14" spans="1:4" hidden="1" x14ac:dyDescent="0.25">
      <c r="A14" s="45" t="s">
        <v>161</v>
      </c>
      <c r="B14" s="46" t="s">
        <v>171</v>
      </c>
      <c r="C14" s="59"/>
      <c r="D14" s="20"/>
    </row>
    <row r="15" spans="1:4" x14ac:dyDescent="0.25">
      <c r="A15" s="45" t="s">
        <v>161</v>
      </c>
      <c r="B15" s="46" t="s">
        <v>172</v>
      </c>
      <c r="C15" s="59">
        <v>1</v>
      </c>
      <c r="D15" s="20"/>
    </row>
    <row r="16" spans="1:4" hidden="1" x14ac:dyDescent="0.25">
      <c r="A16" s="45" t="s">
        <v>161</v>
      </c>
      <c r="B16" s="46" t="s">
        <v>173</v>
      </c>
      <c r="C16" s="59"/>
      <c r="D16" s="20"/>
    </row>
    <row r="17" spans="1:4" hidden="1" x14ac:dyDescent="0.25">
      <c r="A17" s="45" t="s">
        <v>161</v>
      </c>
      <c r="B17" s="46" t="s">
        <v>174</v>
      </c>
      <c r="C17" s="59"/>
      <c r="D17" s="20"/>
    </row>
    <row r="18" spans="1:4" ht="15.75" thickBot="1" x14ac:dyDescent="0.3">
      <c r="A18" s="50" t="s">
        <v>161</v>
      </c>
      <c r="B18" s="51" t="s">
        <v>175</v>
      </c>
      <c r="C18" s="61">
        <v>1</v>
      </c>
      <c r="D18" s="20"/>
    </row>
    <row r="47" spans="8:8" x14ac:dyDescent="0.25">
      <c r="H47" s="10"/>
    </row>
    <row r="56" spans="1:5" ht="19.5" thickBot="1" x14ac:dyDescent="0.35">
      <c r="A56" s="21" t="s">
        <v>160</v>
      </c>
    </row>
    <row r="57" spans="1:5" s="15" customFormat="1" x14ac:dyDescent="0.25">
      <c r="A57" s="53" t="s">
        <v>34</v>
      </c>
      <c r="B57" s="54" t="s">
        <v>36</v>
      </c>
      <c r="C57" s="54" t="s">
        <v>176</v>
      </c>
      <c r="D57" s="54" t="s">
        <v>57</v>
      </c>
      <c r="E57" s="55" t="s">
        <v>56</v>
      </c>
    </row>
    <row r="58" spans="1:5" x14ac:dyDescent="0.25">
      <c r="A58" s="45" t="s">
        <v>168</v>
      </c>
      <c r="B58" s="46">
        <v>3</v>
      </c>
      <c r="C58" s="46">
        <v>3</v>
      </c>
      <c r="D58" s="46"/>
      <c r="E58" s="5"/>
    </row>
    <row r="59" spans="1:5" x14ac:dyDescent="0.25">
      <c r="A59" s="62" t="s">
        <v>77</v>
      </c>
      <c r="B59" s="63">
        <v>3</v>
      </c>
      <c r="C59" s="64">
        <v>2</v>
      </c>
      <c r="D59" s="64">
        <v>1</v>
      </c>
      <c r="E59" s="65"/>
    </row>
    <row r="60" spans="1:5" s="19" customFormat="1" x14ac:dyDescent="0.25">
      <c r="A60" s="45" t="s">
        <v>78</v>
      </c>
      <c r="B60" s="46">
        <v>3</v>
      </c>
      <c r="C60" s="46">
        <v>1</v>
      </c>
      <c r="D60" s="46">
        <v>1</v>
      </c>
      <c r="E60" s="5">
        <v>1</v>
      </c>
    </row>
    <row r="61" spans="1:5" x14ac:dyDescent="0.25">
      <c r="A61" s="45" t="s">
        <v>172</v>
      </c>
      <c r="B61" s="46">
        <v>1</v>
      </c>
      <c r="C61" s="46">
        <v>1</v>
      </c>
      <c r="D61" s="46"/>
      <c r="E61" s="5"/>
    </row>
    <row r="62" spans="1:5" x14ac:dyDescent="0.25">
      <c r="A62" s="45" t="s">
        <v>175</v>
      </c>
      <c r="B62" s="46">
        <v>1</v>
      </c>
      <c r="C62" s="46">
        <v>1</v>
      </c>
      <c r="D62" s="46"/>
      <c r="E62" s="5"/>
    </row>
    <row r="63" spans="1:5" x14ac:dyDescent="0.25">
      <c r="A63" s="45"/>
      <c r="B63" s="46"/>
      <c r="C63" s="46"/>
      <c r="D63" s="46"/>
      <c r="E63" s="5"/>
    </row>
    <row r="64" spans="1:5" ht="15.75" thickBot="1" x14ac:dyDescent="0.3">
      <c r="A64" s="50" t="s">
        <v>81</v>
      </c>
      <c r="B64" s="51"/>
      <c r="C64" s="51">
        <f>SUM(C58:C63)</f>
        <v>8</v>
      </c>
      <c r="D64" s="51">
        <f>SUM(D58:D63)</f>
        <v>2</v>
      </c>
      <c r="E64" s="6">
        <f t="shared" ref="E64" si="0">SUM(E58:E63)</f>
        <v>1</v>
      </c>
    </row>
  </sheetData>
  <sheetProtection algorithmName="SHA-512" hashValue="kPdTa2cUhAgxFksXqOotI4eP5srPI49E1LUPVjrTDjo2gOryipWDqMDdIdnJ1c2KvAIf5KkKIHXgVD2duto5FQ==" saltValue="ZaFYuVNwILgiy9iltzk82Q==" spinCount="100000" sheet="1" objects="1" scenarios="1"/>
  <sortState ref="A58:E62">
    <sortCondition descending="1" ref="C58"/>
  </sortState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CD08-6EE6-436B-BE0D-3280169D7390}">
  <sheetPr>
    <tabColor theme="4" tint="0.79998168889431442"/>
    <pageSetUpPr fitToPage="1"/>
  </sheetPr>
  <dimension ref="A1:M55"/>
  <sheetViews>
    <sheetView workbookViewId="0">
      <selection activeCell="K32" sqref="K32"/>
    </sheetView>
  </sheetViews>
  <sheetFormatPr defaultRowHeight="15" x14ac:dyDescent="0.25"/>
  <cols>
    <col min="1" max="1" width="13.5703125" style="16" bestFit="1" customWidth="1"/>
    <col min="2" max="2" width="83.140625" style="16" bestFit="1" customWidth="1"/>
    <col min="3" max="3" width="10.42578125" style="16" bestFit="1" customWidth="1"/>
    <col min="4" max="4" width="10.140625" style="16" customWidth="1"/>
    <col min="5" max="6" width="7.5703125" style="16" customWidth="1"/>
    <col min="7" max="7" width="11" style="16" customWidth="1"/>
    <col min="8" max="9" width="7.5703125" style="16" customWidth="1"/>
    <col min="10" max="10" width="14" style="16" bestFit="1" customWidth="1"/>
    <col min="11" max="11" width="11.42578125" style="16" bestFit="1" customWidth="1"/>
    <col min="12" max="12" width="13.140625" style="16" bestFit="1" customWidth="1"/>
    <col min="13" max="13" width="15" style="16" bestFit="1" customWidth="1"/>
    <col min="14" max="16384" width="9.140625" style="16"/>
  </cols>
  <sheetData>
    <row r="1" spans="1:13" ht="19.5" thickBot="1" x14ac:dyDescent="0.35">
      <c r="A1" s="18" t="s">
        <v>177</v>
      </c>
    </row>
    <row r="2" spans="1:13" s="9" customFormat="1" ht="30" customHeight="1" x14ac:dyDescent="0.25">
      <c r="A2" s="56" t="s">
        <v>178</v>
      </c>
      <c r="B2" s="57" t="s">
        <v>86</v>
      </c>
      <c r="C2" s="57" t="s">
        <v>82</v>
      </c>
      <c r="D2" s="57" t="s">
        <v>179</v>
      </c>
      <c r="E2" s="57" t="s">
        <v>130</v>
      </c>
      <c r="F2" s="57" t="s">
        <v>132</v>
      </c>
      <c r="G2" s="57" t="s">
        <v>134</v>
      </c>
      <c r="H2" s="57" t="s">
        <v>136</v>
      </c>
      <c r="I2" s="57" t="s">
        <v>138</v>
      </c>
      <c r="J2" s="57" t="s">
        <v>180</v>
      </c>
      <c r="K2" s="57" t="s">
        <v>181</v>
      </c>
      <c r="L2" s="57" t="s">
        <v>182</v>
      </c>
      <c r="M2" s="58" t="s">
        <v>183</v>
      </c>
    </row>
    <row r="3" spans="1:13" x14ac:dyDescent="0.25">
      <c r="A3" s="48">
        <v>-4</v>
      </c>
      <c r="B3" s="44" t="s">
        <v>184</v>
      </c>
      <c r="C3" s="44" t="s">
        <v>96</v>
      </c>
      <c r="D3" s="44">
        <v>0.5</v>
      </c>
      <c r="E3" s="44"/>
      <c r="F3" s="44">
        <v>1</v>
      </c>
      <c r="G3" s="44"/>
      <c r="H3" s="44">
        <v>1</v>
      </c>
      <c r="I3" s="44"/>
      <c r="J3" s="44">
        <f>((E3*1)+(F3*2)+(G3*3)+(H3*4)+ (I3*5))</f>
        <v>6</v>
      </c>
      <c r="K3" s="44">
        <f>SUM(E3:I3)</f>
        <v>2</v>
      </c>
      <c r="L3" s="88">
        <f>J3/K3</f>
        <v>3</v>
      </c>
      <c r="M3" s="49" t="str">
        <f>IF((K3)=1, _xlfn.CONCAT("(", K3, " Response)"), _xlfn.CONCAT("(", K3, " Responses)"))</f>
        <v>(2 Responses)</v>
      </c>
    </row>
    <row r="4" spans="1:13" x14ac:dyDescent="0.25">
      <c r="A4" s="45">
        <v>-3</v>
      </c>
      <c r="B4" s="46" t="s">
        <v>185</v>
      </c>
      <c r="C4" s="46" t="s">
        <v>96</v>
      </c>
      <c r="D4" s="46">
        <v>0.5</v>
      </c>
      <c r="E4" s="46"/>
      <c r="F4" s="46"/>
      <c r="G4" s="46">
        <v>1</v>
      </c>
      <c r="H4" s="46">
        <v>2</v>
      </c>
      <c r="I4" s="46"/>
      <c r="J4" s="46">
        <f t="shared" ref="J4:J10" si="0">((E4*1)+(F4*2)+(G4*3)+(H4*4)+ (I4*5))</f>
        <v>11</v>
      </c>
      <c r="K4" s="46">
        <f t="shared" ref="K4:K10" si="1">SUM(E4:I4)</f>
        <v>3</v>
      </c>
      <c r="L4" s="87">
        <f t="shared" ref="L4:L10" si="2">J4/K4</f>
        <v>3.6666666666666665</v>
      </c>
      <c r="M4" s="47" t="str">
        <f t="shared" ref="M4:M26" si="3">IF((K4)=1, _xlfn.CONCAT("(", K4, " Response)"), _xlfn.CONCAT("(", K4, " Responses)"))</f>
        <v>(3 Responses)</v>
      </c>
    </row>
    <row r="5" spans="1:13" x14ac:dyDescent="0.25">
      <c r="A5" s="45">
        <v>-2</v>
      </c>
      <c r="B5" s="46" t="s">
        <v>186</v>
      </c>
      <c r="C5" s="46" t="s">
        <v>96</v>
      </c>
      <c r="D5" s="46">
        <v>0.5</v>
      </c>
      <c r="E5" s="46"/>
      <c r="F5" s="46">
        <v>2</v>
      </c>
      <c r="G5" s="46">
        <v>1</v>
      </c>
      <c r="H5" s="46"/>
      <c r="I5" s="46"/>
      <c r="J5" s="46">
        <f t="shared" si="0"/>
        <v>7</v>
      </c>
      <c r="K5" s="46">
        <f t="shared" si="1"/>
        <v>3</v>
      </c>
      <c r="L5" s="87">
        <f t="shared" si="2"/>
        <v>2.3333333333333335</v>
      </c>
      <c r="M5" s="47" t="str">
        <f t="shared" si="3"/>
        <v>(3 Responses)</v>
      </c>
    </row>
    <row r="6" spans="1:13" x14ac:dyDescent="0.25">
      <c r="A6" s="45">
        <v>-1</v>
      </c>
      <c r="B6" s="46" t="s">
        <v>187</v>
      </c>
      <c r="C6" s="46" t="s">
        <v>96</v>
      </c>
      <c r="D6" s="46">
        <v>0.5</v>
      </c>
      <c r="E6" s="46"/>
      <c r="F6" s="46">
        <v>1</v>
      </c>
      <c r="G6" s="46">
        <v>1</v>
      </c>
      <c r="H6" s="90">
        <v>1</v>
      </c>
      <c r="I6" s="46"/>
      <c r="J6" s="46">
        <f t="shared" si="0"/>
        <v>9</v>
      </c>
      <c r="K6" s="46">
        <f t="shared" si="1"/>
        <v>3</v>
      </c>
      <c r="L6" s="87">
        <f t="shared" si="2"/>
        <v>3</v>
      </c>
      <c r="M6" s="47" t="str">
        <f t="shared" si="3"/>
        <v>(3 Responses)</v>
      </c>
    </row>
    <row r="7" spans="1:13" x14ac:dyDescent="0.25">
      <c r="A7" s="45">
        <v>0</v>
      </c>
      <c r="B7" s="46" t="s">
        <v>188</v>
      </c>
      <c r="C7" s="46" t="s">
        <v>96</v>
      </c>
      <c r="D7" s="46">
        <v>0.5</v>
      </c>
      <c r="E7" s="91"/>
      <c r="F7" s="91"/>
      <c r="G7" s="91"/>
      <c r="H7" s="91"/>
      <c r="I7" s="91"/>
      <c r="J7" s="91"/>
      <c r="K7" s="91"/>
      <c r="L7" s="92"/>
      <c r="M7" s="93"/>
    </row>
    <row r="8" spans="1:13" x14ac:dyDescent="0.25">
      <c r="A8" s="45">
        <v>1</v>
      </c>
      <c r="B8" s="46" t="s">
        <v>189</v>
      </c>
      <c r="C8" s="46" t="s">
        <v>96</v>
      </c>
      <c r="D8" s="46">
        <v>0.5</v>
      </c>
      <c r="E8" s="46"/>
      <c r="F8" s="46"/>
      <c r="G8" s="90">
        <v>1</v>
      </c>
      <c r="H8" s="90">
        <v>1</v>
      </c>
      <c r="I8" s="90">
        <v>1</v>
      </c>
      <c r="J8" s="46">
        <f t="shared" si="0"/>
        <v>12</v>
      </c>
      <c r="K8" s="46">
        <f t="shared" si="1"/>
        <v>3</v>
      </c>
      <c r="L8" s="87">
        <f t="shared" si="2"/>
        <v>4</v>
      </c>
      <c r="M8" s="47" t="str">
        <f t="shared" si="3"/>
        <v>(3 Responses)</v>
      </c>
    </row>
    <row r="9" spans="1:13" x14ac:dyDescent="0.25">
      <c r="A9" s="45">
        <v>2</v>
      </c>
      <c r="B9" s="46" t="s">
        <v>190</v>
      </c>
      <c r="C9" s="46" t="s">
        <v>96</v>
      </c>
      <c r="D9" s="46">
        <v>0.5</v>
      </c>
      <c r="E9" s="46"/>
      <c r="F9" s="46">
        <v>1</v>
      </c>
      <c r="G9" s="46"/>
      <c r="H9" s="90">
        <v>2</v>
      </c>
      <c r="I9" s="46"/>
      <c r="J9" s="46">
        <f t="shared" si="0"/>
        <v>10</v>
      </c>
      <c r="K9" s="46">
        <f t="shared" si="1"/>
        <v>3</v>
      </c>
      <c r="L9" s="87">
        <f t="shared" si="2"/>
        <v>3.3333333333333335</v>
      </c>
      <c r="M9" s="47" t="str">
        <f t="shared" si="3"/>
        <v>(3 Responses)</v>
      </c>
    </row>
    <row r="10" spans="1:13" x14ac:dyDescent="0.25">
      <c r="A10" s="45">
        <v>3</v>
      </c>
      <c r="B10" s="46" t="s">
        <v>191</v>
      </c>
      <c r="C10" s="46" t="s">
        <v>96</v>
      </c>
      <c r="D10" s="46">
        <v>0.5</v>
      </c>
      <c r="E10" s="46"/>
      <c r="F10" s="90">
        <v>1</v>
      </c>
      <c r="G10" s="90">
        <v>2</v>
      </c>
      <c r="H10" s="46"/>
      <c r="I10" s="46"/>
      <c r="J10" s="46">
        <f t="shared" si="0"/>
        <v>8</v>
      </c>
      <c r="K10" s="46">
        <f t="shared" si="1"/>
        <v>3</v>
      </c>
      <c r="L10" s="87">
        <f t="shared" si="2"/>
        <v>2.6666666666666665</v>
      </c>
      <c r="M10" s="47" t="str">
        <f t="shared" si="3"/>
        <v>(3 Responses)</v>
      </c>
    </row>
    <row r="11" spans="1:13" x14ac:dyDescent="0.25">
      <c r="A11" s="48">
        <v>-4</v>
      </c>
      <c r="B11" s="44" t="s">
        <v>184</v>
      </c>
      <c r="C11" s="44" t="s">
        <v>112</v>
      </c>
      <c r="D11" s="44">
        <f t="shared" ref="D11:D18" si="4">1.5</f>
        <v>1.5</v>
      </c>
      <c r="E11" s="44"/>
      <c r="F11" s="44"/>
      <c r="G11" s="44">
        <v>1</v>
      </c>
      <c r="H11" s="44"/>
      <c r="I11" s="44"/>
      <c r="J11" s="44">
        <f>((E11*1)+(F11*2)+(G11*3)+(H11*4)+ (I11*5))</f>
        <v>3</v>
      </c>
      <c r="K11" s="44">
        <f>SUM(E11:I11)</f>
        <v>1</v>
      </c>
      <c r="L11" s="88">
        <f>J11/K11</f>
        <v>3</v>
      </c>
      <c r="M11" s="49" t="str">
        <f t="shared" si="3"/>
        <v>(1 Response)</v>
      </c>
    </row>
    <row r="12" spans="1:13" x14ac:dyDescent="0.25">
      <c r="A12" s="45">
        <v>-3</v>
      </c>
      <c r="B12" s="46" t="s">
        <v>185</v>
      </c>
      <c r="C12" s="46" t="s">
        <v>112</v>
      </c>
      <c r="D12" s="46">
        <f t="shared" si="4"/>
        <v>1.5</v>
      </c>
      <c r="E12" s="46"/>
      <c r="F12" s="46"/>
      <c r="G12" s="46"/>
      <c r="H12" s="46">
        <v>2</v>
      </c>
      <c r="I12" s="46"/>
      <c r="J12" s="46">
        <f t="shared" ref="J12:J14" si="5">((E12*1)+(F12*2)+(G12*3)+(H12*4)+ (I12*5))</f>
        <v>8</v>
      </c>
      <c r="K12" s="46">
        <f t="shared" ref="K12:K14" si="6">SUM(E12:I12)</f>
        <v>2</v>
      </c>
      <c r="L12" s="87">
        <f t="shared" ref="L12:L14" si="7">J12/K12</f>
        <v>4</v>
      </c>
      <c r="M12" s="47" t="str">
        <f t="shared" si="3"/>
        <v>(2 Responses)</v>
      </c>
    </row>
    <row r="13" spans="1:13" x14ac:dyDescent="0.25">
      <c r="A13" s="45">
        <v>-2</v>
      </c>
      <c r="B13" s="46" t="s">
        <v>186</v>
      </c>
      <c r="C13" s="46" t="s">
        <v>112</v>
      </c>
      <c r="D13" s="46">
        <f t="shared" si="4"/>
        <v>1.5</v>
      </c>
      <c r="E13" s="46"/>
      <c r="F13" s="46"/>
      <c r="G13" s="46"/>
      <c r="H13" s="46"/>
      <c r="I13" s="46">
        <v>2</v>
      </c>
      <c r="J13" s="46">
        <f t="shared" si="5"/>
        <v>10</v>
      </c>
      <c r="K13" s="46">
        <f t="shared" si="6"/>
        <v>2</v>
      </c>
      <c r="L13" s="87">
        <f t="shared" si="7"/>
        <v>5</v>
      </c>
      <c r="M13" s="47" t="str">
        <f t="shared" si="3"/>
        <v>(2 Responses)</v>
      </c>
    </row>
    <row r="14" spans="1:13" x14ac:dyDescent="0.25">
      <c r="A14" s="45">
        <v>-1</v>
      </c>
      <c r="B14" s="46" t="s">
        <v>187</v>
      </c>
      <c r="C14" s="46" t="s">
        <v>112</v>
      </c>
      <c r="D14" s="46">
        <f t="shared" si="4"/>
        <v>1.5</v>
      </c>
      <c r="E14" s="46"/>
      <c r="F14" s="46"/>
      <c r="G14" s="46">
        <v>1</v>
      </c>
      <c r="H14" s="46">
        <v>1</v>
      </c>
      <c r="I14" s="46"/>
      <c r="J14" s="46">
        <f t="shared" si="5"/>
        <v>7</v>
      </c>
      <c r="K14" s="46">
        <f t="shared" si="6"/>
        <v>2</v>
      </c>
      <c r="L14" s="87">
        <f t="shared" si="7"/>
        <v>3.5</v>
      </c>
      <c r="M14" s="47" t="str">
        <f t="shared" si="3"/>
        <v>(2 Responses)</v>
      </c>
    </row>
    <row r="15" spans="1:13" x14ac:dyDescent="0.25">
      <c r="A15" s="45">
        <v>0</v>
      </c>
      <c r="B15" s="46" t="s">
        <v>188</v>
      </c>
      <c r="C15" s="46" t="s">
        <v>112</v>
      </c>
      <c r="D15" s="46">
        <f t="shared" si="4"/>
        <v>1.5</v>
      </c>
      <c r="E15" s="91"/>
      <c r="F15" s="91"/>
      <c r="G15" s="91"/>
      <c r="H15" s="91"/>
      <c r="I15" s="91"/>
      <c r="J15" s="91"/>
      <c r="K15" s="91"/>
      <c r="L15" s="92"/>
      <c r="M15" s="93"/>
    </row>
    <row r="16" spans="1:13" x14ac:dyDescent="0.25">
      <c r="A16" s="45">
        <v>1</v>
      </c>
      <c r="B16" s="46" t="s">
        <v>189</v>
      </c>
      <c r="C16" s="46" t="s">
        <v>112</v>
      </c>
      <c r="D16" s="46">
        <f t="shared" si="4"/>
        <v>1.5</v>
      </c>
      <c r="E16" s="46"/>
      <c r="F16" s="46"/>
      <c r="G16" s="46"/>
      <c r="H16" s="46"/>
      <c r="I16" s="46">
        <v>2</v>
      </c>
      <c r="J16" s="46">
        <f t="shared" ref="J16:J18" si="8">((E16*1)+(F16*2)+(G16*3)+(H16*4)+ (I16*5))</f>
        <v>10</v>
      </c>
      <c r="K16" s="46">
        <f t="shared" ref="K16:K18" si="9">SUM(E16:I16)</f>
        <v>2</v>
      </c>
      <c r="L16" s="87">
        <f t="shared" ref="L16:L18" si="10">J16/K16</f>
        <v>5</v>
      </c>
      <c r="M16" s="47" t="str">
        <f t="shared" si="3"/>
        <v>(2 Responses)</v>
      </c>
    </row>
    <row r="17" spans="1:13" x14ac:dyDescent="0.25">
      <c r="A17" s="45">
        <v>2</v>
      </c>
      <c r="B17" s="46" t="s">
        <v>190</v>
      </c>
      <c r="C17" s="46" t="s">
        <v>112</v>
      </c>
      <c r="D17" s="46">
        <f t="shared" si="4"/>
        <v>1.5</v>
      </c>
      <c r="E17" s="46"/>
      <c r="F17" s="46"/>
      <c r="G17" s="46">
        <v>2</v>
      </c>
      <c r="H17" s="46"/>
      <c r="I17" s="46"/>
      <c r="J17" s="46">
        <f t="shared" si="8"/>
        <v>6</v>
      </c>
      <c r="K17" s="46">
        <f t="shared" si="9"/>
        <v>2</v>
      </c>
      <c r="L17" s="87">
        <f t="shared" si="10"/>
        <v>3</v>
      </c>
      <c r="M17" s="47" t="str">
        <f t="shared" si="3"/>
        <v>(2 Responses)</v>
      </c>
    </row>
    <row r="18" spans="1:13" x14ac:dyDescent="0.25">
      <c r="A18" s="45">
        <v>3</v>
      </c>
      <c r="B18" s="46" t="s">
        <v>191</v>
      </c>
      <c r="C18" s="46" t="s">
        <v>112</v>
      </c>
      <c r="D18" s="46">
        <f t="shared" si="4"/>
        <v>1.5</v>
      </c>
      <c r="E18" s="46"/>
      <c r="F18" s="46">
        <v>2</v>
      </c>
      <c r="G18" s="46"/>
      <c r="H18" s="46"/>
      <c r="I18" s="46"/>
      <c r="J18" s="46">
        <f t="shared" si="8"/>
        <v>4</v>
      </c>
      <c r="K18" s="46">
        <f t="shared" si="9"/>
        <v>2</v>
      </c>
      <c r="L18" s="87">
        <f t="shared" si="10"/>
        <v>2</v>
      </c>
      <c r="M18" s="47" t="str">
        <f t="shared" si="3"/>
        <v>(2 Responses)</v>
      </c>
    </row>
    <row r="19" spans="1:13" x14ac:dyDescent="0.25">
      <c r="A19" s="48">
        <v>-4</v>
      </c>
      <c r="B19" s="44" t="s">
        <v>184</v>
      </c>
      <c r="C19" s="44" t="s">
        <v>72</v>
      </c>
      <c r="D19" s="44">
        <f t="shared" ref="D19:D26" si="11">2.5</f>
        <v>2.5</v>
      </c>
      <c r="E19" s="44"/>
      <c r="F19" s="44"/>
      <c r="G19" s="44">
        <v>2</v>
      </c>
      <c r="H19" s="44"/>
      <c r="I19" s="44"/>
      <c r="J19" s="44">
        <f t="shared" ref="J19:J22" si="12">((E19*1)+(F19*2)+(G19*3)+(H19*4)+ (I19*5))</f>
        <v>6</v>
      </c>
      <c r="K19" s="44">
        <f t="shared" ref="K19:K22" si="13">SUM(E19:I19)</f>
        <v>2</v>
      </c>
      <c r="L19" s="88">
        <f t="shared" ref="L19:L22" si="14">J19/K19</f>
        <v>3</v>
      </c>
      <c r="M19" s="49" t="str">
        <f t="shared" si="3"/>
        <v>(2 Responses)</v>
      </c>
    </row>
    <row r="20" spans="1:13" x14ac:dyDescent="0.25">
      <c r="A20" s="45">
        <v>-3</v>
      </c>
      <c r="B20" s="46" t="s">
        <v>185</v>
      </c>
      <c r="C20" s="46" t="s">
        <v>72</v>
      </c>
      <c r="D20" s="46">
        <f t="shared" si="11"/>
        <v>2.5</v>
      </c>
      <c r="E20" s="46"/>
      <c r="F20" s="46">
        <v>1</v>
      </c>
      <c r="G20" s="46"/>
      <c r="H20" s="46"/>
      <c r="I20" s="46"/>
      <c r="J20" s="46">
        <f t="shared" si="12"/>
        <v>2</v>
      </c>
      <c r="K20" s="46">
        <f t="shared" si="13"/>
        <v>1</v>
      </c>
      <c r="L20" s="87">
        <f t="shared" si="14"/>
        <v>2</v>
      </c>
      <c r="M20" s="47" t="str">
        <f t="shared" si="3"/>
        <v>(1 Response)</v>
      </c>
    </row>
    <row r="21" spans="1:13" x14ac:dyDescent="0.25">
      <c r="A21" s="45">
        <v>-2</v>
      </c>
      <c r="B21" s="46" t="s">
        <v>186</v>
      </c>
      <c r="C21" s="46" t="s">
        <v>72</v>
      </c>
      <c r="D21" s="46">
        <f t="shared" si="11"/>
        <v>2.5</v>
      </c>
      <c r="E21" s="46"/>
      <c r="F21" s="46"/>
      <c r="G21" s="46">
        <v>1</v>
      </c>
      <c r="H21" s="46"/>
      <c r="I21" s="46">
        <v>1</v>
      </c>
      <c r="J21" s="46">
        <f t="shared" si="12"/>
        <v>8</v>
      </c>
      <c r="K21" s="46">
        <f t="shared" si="13"/>
        <v>2</v>
      </c>
      <c r="L21" s="87">
        <f t="shared" si="14"/>
        <v>4</v>
      </c>
      <c r="M21" s="47" t="str">
        <f t="shared" si="3"/>
        <v>(2 Responses)</v>
      </c>
    </row>
    <row r="22" spans="1:13" x14ac:dyDescent="0.25">
      <c r="A22" s="45">
        <v>-1</v>
      </c>
      <c r="B22" s="46" t="s">
        <v>187</v>
      </c>
      <c r="C22" s="46" t="s">
        <v>72</v>
      </c>
      <c r="D22" s="46">
        <f t="shared" si="11"/>
        <v>2.5</v>
      </c>
      <c r="E22" s="46">
        <v>1</v>
      </c>
      <c r="F22" s="46"/>
      <c r="G22" s="46"/>
      <c r="H22" s="46"/>
      <c r="I22" s="46"/>
      <c r="J22" s="46">
        <f t="shared" si="12"/>
        <v>1</v>
      </c>
      <c r="K22" s="46">
        <f t="shared" si="13"/>
        <v>1</v>
      </c>
      <c r="L22" s="87">
        <f t="shared" si="14"/>
        <v>1</v>
      </c>
      <c r="M22" s="47" t="str">
        <f t="shared" si="3"/>
        <v>(1 Response)</v>
      </c>
    </row>
    <row r="23" spans="1:13" x14ac:dyDescent="0.25">
      <c r="A23" s="45">
        <v>0</v>
      </c>
      <c r="B23" s="46" t="s">
        <v>188</v>
      </c>
      <c r="C23" s="46" t="s">
        <v>72</v>
      </c>
      <c r="D23" s="46">
        <f t="shared" si="11"/>
        <v>2.5</v>
      </c>
      <c r="E23" s="91"/>
      <c r="F23" s="91"/>
      <c r="G23" s="91"/>
      <c r="H23" s="91"/>
      <c r="I23" s="91"/>
      <c r="J23" s="91"/>
      <c r="K23" s="91"/>
      <c r="L23" s="92"/>
      <c r="M23" s="93"/>
    </row>
    <row r="24" spans="1:13" x14ac:dyDescent="0.25">
      <c r="A24" s="45">
        <v>1</v>
      </c>
      <c r="B24" s="46" t="s">
        <v>189</v>
      </c>
      <c r="C24" s="46" t="s">
        <v>72</v>
      </c>
      <c r="D24" s="46">
        <f t="shared" si="11"/>
        <v>2.5</v>
      </c>
      <c r="E24" s="46"/>
      <c r="F24" s="46"/>
      <c r="G24" s="46"/>
      <c r="H24" s="46">
        <v>1</v>
      </c>
      <c r="I24" s="46">
        <v>1</v>
      </c>
      <c r="J24" s="46">
        <f t="shared" ref="J24:J26" si="15">((E24*1)+(F24*2)+(G24*3)+(H24*4)+ (I24*5))</f>
        <v>9</v>
      </c>
      <c r="K24" s="46">
        <f t="shared" ref="K24:K26" si="16">SUM(E24:I24)</f>
        <v>2</v>
      </c>
      <c r="L24" s="87">
        <f t="shared" ref="L24:L26" si="17">J24/K24</f>
        <v>4.5</v>
      </c>
      <c r="M24" s="47" t="str">
        <f t="shared" si="3"/>
        <v>(2 Responses)</v>
      </c>
    </row>
    <row r="25" spans="1:13" x14ac:dyDescent="0.25">
      <c r="A25" s="45">
        <v>2</v>
      </c>
      <c r="B25" s="46" t="s">
        <v>190</v>
      </c>
      <c r="C25" s="46" t="s">
        <v>72</v>
      </c>
      <c r="D25" s="46">
        <f t="shared" si="11"/>
        <v>2.5</v>
      </c>
      <c r="E25" s="46"/>
      <c r="F25" s="46"/>
      <c r="G25" s="46"/>
      <c r="H25" s="46">
        <v>1.5</v>
      </c>
      <c r="I25" s="46">
        <v>0.5</v>
      </c>
      <c r="J25" s="46">
        <f t="shared" si="15"/>
        <v>8.5</v>
      </c>
      <c r="K25" s="46">
        <f t="shared" si="16"/>
        <v>2</v>
      </c>
      <c r="L25" s="87">
        <f t="shared" si="17"/>
        <v>4.25</v>
      </c>
      <c r="M25" s="47" t="str">
        <f t="shared" si="3"/>
        <v>(2 Responses)</v>
      </c>
    </row>
    <row r="26" spans="1:13" ht="15.75" thickBot="1" x14ac:dyDescent="0.3">
      <c r="A26" s="50">
        <v>3</v>
      </c>
      <c r="B26" s="51" t="s">
        <v>191</v>
      </c>
      <c r="C26" s="51" t="s">
        <v>72</v>
      </c>
      <c r="D26" s="51">
        <f t="shared" si="11"/>
        <v>2.5</v>
      </c>
      <c r="E26" s="51"/>
      <c r="F26" s="51"/>
      <c r="G26" s="51">
        <v>1</v>
      </c>
      <c r="H26" s="51">
        <v>1</v>
      </c>
      <c r="I26" s="51"/>
      <c r="J26" s="51">
        <f t="shared" si="15"/>
        <v>7</v>
      </c>
      <c r="K26" s="51">
        <f t="shared" si="16"/>
        <v>2</v>
      </c>
      <c r="L26" s="89">
        <f t="shared" si="17"/>
        <v>3.5</v>
      </c>
      <c r="M26" s="52" t="str">
        <f t="shared" si="3"/>
        <v>(2 Responses)</v>
      </c>
    </row>
    <row r="30" spans="1:13" ht="19.5" thickBot="1" x14ac:dyDescent="0.35">
      <c r="A30" s="18" t="s">
        <v>192</v>
      </c>
    </row>
    <row r="31" spans="1:13" s="14" customFormat="1" ht="30" customHeight="1" x14ac:dyDescent="0.25">
      <c r="A31" s="56" t="s">
        <v>178</v>
      </c>
      <c r="B31" s="57" t="s">
        <v>86</v>
      </c>
      <c r="C31" s="57" t="s">
        <v>82</v>
      </c>
      <c r="D31" s="57" t="s">
        <v>179</v>
      </c>
      <c r="E31" s="57" t="s">
        <v>130</v>
      </c>
      <c r="F31" s="57" t="s">
        <v>132</v>
      </c>
      <c r="G31" s="57" t="s">
        <v>134</v>
      </c>
      <c r="H31" s="57" t="s">
        <v>136</v>
      </c>
      <c r="I31" s="57" t="s">
        <v>138</v>
      </c>
      <c r="J31" s="57" t="s">
        <v>180</v>
      </c>
      <c r="K31" s="57" t="s">
        <v>181</v>
      </c>
      <c r="L31" s="57" t="s">
        <v>182</v>
      </c>
      <c r="M31" s="94" t="s">
        <v>183</v>
      </c>
    </row>
    <row r="32" spans="1:13" x14ac:dyDescent="0.25">
      <c r="A32" s="48">
        <v>-4</v>
      </c>
      <c r="B32" s="44" t="s">
        <v>193</v>
      </c>
      <c r="C32" s="44" t="s">
        <v>96</v>
      </c>
      <c r="D32" s="44">
        <v>0.5</v>
      </c>
      <c r="E32" s="44"/>
      <c r="F32" s="44"/>
      <c r="G32" s="44">
        <v>1</v>
      </c>
      <c r="H32" s="44"/>
      <c r="I32" s="44"/>
      <c r="J32" s="44">
        <f>((E32*1)+(F32*2)+(G32*3)+(H32*4)+ (I32*5))</f>
        <v>3</v>
      </c>
      <c r="K32" s="44">
        <f>SUM(E32:I32)</f>
        <v>1</v>
      </c>
      <c r="L32" s="88">
        <f>J32/K32</f>
        <v>3</v>
      </c>
      <c r="M32" s="49" t="str">
        <f t="shared" ref="M32:M35" si="18">IF((K32)=1, _xlfn.CONCAT("(", K32, " Response)"), _xlfn.CONCAT("(", K32, " Responses)"))</f>
        <v>(1 Response)</v>
      </c>
    </row>
    <row r="33" spans="1:13" x14ac:dyDescent="0.25">
      <c r="A33" s="45">
        <v>-3</v>
      </c>
      <c r="B33" s="46" t="s">
        <v>194</v>
      </c>
      <c r="C33" s="46" t="s">
        <v>96</v>
      </c>
      <c r="D33" s="46">
        <v>0.5</v>
      </c>
      <c r="E33" s="46"/>
      <c r="F33" s="46"/>
      <c r="G33" s="46"/>
      <c r="H33" s="46">
        <v>1</v>
      </c>
      <c r="I33" s="46"/>
      <c r="J33" s="46">
        <f t="shared" ref="J33:J35" si="19">((E33*1)+(F33*2)+(G33*3)+(H33*4)+ (I33*5))</f>
        <v>4</v>
      </c>
      <c r="K33" s="46">
        <f t="shared" ref="K33:K35" si="20">SUM(E33:I33)</f>
        <v>1</v>
      </c>
      <c r="L33" s="87">
        <f t="shared" ref="L33:L35" si="21">J33/K33</f>
        <v>4</v>
      </c>
      <c r="M33" s="47" t="str">
        <f t="shared" si="18"/>
        <v>(1 Response)</v>
      </c>
    </row>
    <row r="34" spans="1:13" x14ac:dyDescent="0.25">
      <c r="A34" s="45">
        <v>-2</v>
      </c>
      <c r="B34" s="46" t="s">
        <v>195</v>
      </c>
      <c r="C34" s="46" t="s">
        <v>96</v>
      </c>
      <c r="D34" s="46">
        <v>0.5</v>
      </c>
      <c r="E34" s="46"/>
      <c r="F34" s="46"/>
      <c r="G34" s="46"/>
      <c r="H34" s="46"/>
      <c r="I34" s="46">
        <v>1</v>
      </c>
      <c r="J34" s="46">
        <f t="shared" si="19"/>
        <v>5</v>
      </c>
      <c r="K34" s="46">
        <f t="shared" si="20"/>
        <v>1</v>
      </c>
      <c r="L34" s="87">
        <f t="shared" si="21"/>
        <v>5</v>
      </c>
      <c r="M34" s="47" t="str">
        <f t="shared" si="18"/>
        <v>(1 Response)</v>
      </c>
    </row>
    <row r="35" spans="1:13" x14ac:dyDescent="0.25">
      <c r="A35" s="45">
        <v>-1</v>
      </c>
      <c r="B35" s="46" t="s">
        <v>196</v>
      </c>
      <c r="C35" s="46" t="s">
        <v>96</v>
      </c>
      <c r="D35" s="46">
        <v>0.5</v>
      </c>
      <c r="E35" s="46"/>
      <c r="F35" s="46"/>
      <c r="G35" s="46"/>
      <c r="H35" s="46"/>
      <c r="I35" s="46">
        <v>1</v>
      </c>
      <c r="J35" s="46">
        <f t="shared" si="19"/>
        <v>5</v>
      </c>
      <c r="K35" s="46">
        <f t="shared" si="20"/>
        <v>1</v>
      </c>
      <c r="L35" s="87">
        <f t="shared" si="21"/>
        <v>5</v>
      </c>
      <c r="M35" s="47" t="str">
        <f t="shared" si="18"/>
        <v>(1 Response)</v>
      </c>
    </row>
    <row r="36" spans="1:13" x14ac:dyDescent="0.25">
      <c r="A36" s="45">
        <v>0</v>
      </c>
      <c r="B36" s="46" t="s">
        <v>188</v>
      </c>
      <c r="C36" s="46" t="s">
        <v>96</v>
      </c>
      <c r="D36" s="46">
        <v>0.5</v>
      </c>
      <c r="E36" s="91"/>
      <c r="F36" s="91"/>
      <c r="G36" s="91"/>
      <c r="H36" s="91"/>
      <c r="I36" s="91"/>
      <c r="J36" s="91"/>
      <c r="K36" s="91"/>
      <c r="L36" s="92"/>
      <c r="M36" s="93"/>
    </row>
    <row r="37" spans="1:13" x14ac:dyDescent="0.25">
      <c r="A37" s="45">
        <v>1</v>
      </c>
      <c r="B37" s="46" t="s">
        <v>197</v>
      </c>
      <c r="C37" s="46" t="s">
        <v>96</v>
      </c>
      <c r="D37" s="46">
        <v>0.5</v>
      </c>
      <c r="E37" s="46"/>
      <c r="F37" s="46"/>
      <c r="G37" s="46">
        <v>1</v>
      </c>
      <c r="H37" s="46"/>
      <c r="I37" s="46"/>
      <c r="J37" s="46">
        <f t="shared" ref="J37:J39" si="22">((E37*1)+(F37*2)+(G37*3)+(H37*4)+ (I37*5))</f>
        <v>3</v>
      </c>
      <c r="K37" s="46">
        <f t="shared" ref="K37:K39" si="23">SUM(E37:I37)</f>
        <v>1</v>
      </c>
      <c r="L37" s="87">
        <f t="shared" ref="L37:L39" si="24">J37/K37</f>
        <v>3</v>
      </c>
      <c r="M37" s="47" t="str">
        <f t="shared" ref="M37:M43" si="25">IF((K37)=1, _xlfn.CONCAT("(", K37, " Response)"), _xlfn.CONCAT("(", K37, " Responses)"))</f>
        <v>(1 Response)</v>
      </c>
    </row>
    <row r="38" spans="1:13" x14ac:dyDescent="0.25">
      <c r="A38" s="45">
        <v>2</v>
      </c>
      <c r="B38" s="46" t="s">
        <v>198</v>
      </c>
      <c r="C38" s="46" t="s">
        <v>96</v>
      </c>
      <c r="D38" s="46">
        <v>0.5</v>
      </c>
      <c r="E38" s="46"/>
      <c r="F38" s="46">
        <v>1</v>
      </c>
      <c r="G38" s="46"/>
      <c r="H38" s="46"/>
      <c r="I38" s="46"/>
      <c r="J38" s="46">
        <f t="shared" si="22"/>
        <v>2</v>
      </c>
      <c r="K38" s="46">
        <f t="shared" si="23"/>
        <v>1</v>
      </c>
      <c r="L38" s="87">
        <f t="shared" si="24"/>
        <v>2</v>
      </c>
      <c r="M38" s="47" t="str">
        <f t="shared" si="25"/>
        <v>(1 Response)</v>
      </c>
    </row>
    <row r="39" spans="1:13" x14ac:dyDescent="0.25">
      <c r="A39" s="45">
        <v>3</v>
      </c>
      <c r="B39" s="46" t="s">
        <v>199</v>
      </c>
      <c r="C39" s="46" t="s">
        <v>96</v>
      </c>
      <c r="D39" s="46">
        <v>0.5</v>
      </c>
      <c r="E39" s="46">
        <v>1</v>
      </c>
      <c r="F39" s="46"/>
      <c r="G39" s="46"/>
      <c r="H39" s="46"/>
      <c r="I39" s="46"/>
      <c r="J39" s="46">
        <f t="shared" si="22"/>
        <v>1</v>
      </c>
      <c r="K39" s="46">
        <f t="shared" si="23"/>
        <v>1</v>
      </c>
      <c r="L39" s="87">
        <f t="shared" si="24"/>
        <v>1</v>
      </c>
      <c r="M39" s="47" t="str">
        <f>IF((K39)=1, _xlfn.CONCAT("(", K39, " Rsp)"), _xlfn.CONCAT("(", K39, " Rsps)"))</f>
        <v>(1 Rsp)</v>
      </c>
    </row>
    <row r="40" spans="1:13" x14ac:dyDescent="0.25">
      <c r="A40" s="48">
        <v>-4</v>
      </c>
      <c r="B40" s="44" t="s">
        <v>193</v>
      </c>
      <c r="C40" s="44" t="s">
        <v>112</v>
      </c>
      <c r="D40" s="44">
        <f t="shared" ref="D40:D47" si="26">1.5</f>
        <v>1.5</v>
      </c>
      <c r="E40" s="44"/>
      <c r="F40" s="44"/>
      <c r="G40" s="44"/>
      <c r="H40" s="44"/>
      <c r="I40" s="44"/>
      <c r="J40" s="44">
        <f>((E40*1)+(F40*2)+(G40*3)+(H40*4)+ (I40*5))</f>
        <v>0</v>
      </c>
      <c r="K40" s="44">
        <f>SUM(E40:I40)</f>
        <v>0</v>
      </c>
      <c r="L40" s="88">
        <v>0</v>
      </c>
      <c r="M40" s="49" t="str">
        <f t="shared" si="25"/>
        <v>(0 Responses)</v>
      </c>
    </row>
    <row r="41" spans="1:13" x14ac:dyDescent="0.25">
      <c r="A41" s="45">
        <v>-3</v>
      </c>
      <c r="B41" s="46" t="s">
        <v>194</v>
      </c>
      <c r="C41" s="46" t="s">
        <v>112</v>
      </c>
      <c r="D41" s="46">
        <f t="shared" si="26"/>
        <v>1.5</v>
      </c>
      <c r="E41" s="46"/>
      <c r="F41" s="46"/>
      <c r="G41" s="46"/>
      <c r="H41" s="46"/>
      <c r="I41" s="46"/>
      <c r="J41" s="46">
        <f t="shared" ref="J41:J43" si="27">((E41*1)+(F41*2)+(G41*3)+(H41*4)+ (I41*5))</f>
        <v>0</v>
      </c>
      <c r="K41" s="46">
        <f t="shared" ref="K41:K43" si="28">SUM(E41:I41)</f>
        <v>0</v>
      </c>
      <c r="L41" s="87">
        <v>0</v>
      </c>
      <c r="M41" s="47" t="str">
        <f t="shared" si="25"/>
        <v>(0 Responses)</v>
      </c>
    </row>
    <row r="42" spans="1:13" x14ac:dyDescent="0.25">
      <c r="A42" s="45">
        <v>-2</v>
      </c>
      <c r="B42" s="46" t="s">
        <v>195</v>
      </c>
      <c r="C42" s="46" t="s">
        <v>112</v>
      </c>
      <c r="D42" s="46">
        <f t="shared" si="26"/>
        <v>1.5</v>
      </c>
      <c r="E42" s="46"/>
      <c r="F42" s="46"/>
      <c r="G42" s="46">
        <v>1</v>
      </c>
      <c r="H42" s="46"/>
      <c r="I42" s="46"/>
      <c r="J42" s="46">
        <f t="shared" si="27"/>
        <v>3</v>
      </c>
      <c r="K42" s="46">
        <f t="shared" si="28"/>
        <v>1</v>
      </c>
      <c r="L42" s="87">
        <f t="shared" ref="L42:L43" si="29">J42/K42</f>
        <v>3</v>
      </c>
      <c r="M42" s="47" t="str">
        <f t="shared" si="25"/>
        <v>(1 Response)</v>
      </c>
    </row>
    <row r="43" spans="1:13" x14ac:dyDescent="0.25">
      <c r="A43" s="45">
        <v>-1</v>
      </c>
      <c r="B43" s="46" t="s">
        <v>196</v>
      </c>
      <c r="C43" s="46" t="s">
        <v>112</v>
      </c>
      <c r="D43" s="46">
        <f t="shared" si="26"/>
        <v>1.5</v>
      </c>
      <c r="E43" s="46"/>
      <c r="F43" s="46">
        <v>1</v>
      </c>
      <c r="G43" s="46">
        <v>1</v>
      </c>
      <c r="H43" s="46"/>
      <c r="I43" s="46"/>
      <c r="J43" s="46">
        <f t="shared" si="27"/>
        <v>5</v>
      </c>
      <c r="K43" s="46">
        <f t="shared" si="28"/>
        <v>2</v>
      </c>
      <c r="L43" s="87">
        <f t="shared" si="29"/>
        <v>2.5</v>
      </c>
      <c r="M43" s="47" t="str">
        <f t="shared" si="25"/>
        <v>(2 Responses)</v>
      </c>
    </row>
    <row r="44" spans="1:13" x14ac:dyDescent="0.25">
      <c r="A44" s="45">
        <v>0</v>
      </c>
      <c r="B44" s="46" t="s">
        <v>188</v>
      </c>
      <c r="C44" s="46" t="s">
        <v>112</v>
      </c>
      <c r="D44" s="46">
        <f t="shared" si="26"/>
        <v>1.5</v>
      </c>
      <c r="E44" s="91"/>
      <c r="F44" s="91"/>
      <c r="G44" s="91"/>
      <c r="H44" s="91"/>
      <c r="I44" s="91"/>
      <c r="J44" s="91"/>
      <c r="K44" s="91"/>
      <c r="L44" s="92"/>
      <c r="M44" s="93"/>
    </row>
    <row r="45" spans="1:13" x14ac:dyDescent="0.25">
      <c r="A45" s="45">
        <v>1</v>
      </c>
      <c r="B45" s="46" t="s">
        <v>197</v>
      </c>
      <c r="C45" s="46" t="s">
        <v>112</v>
      </c>
      <c r="D45" s="46">
        <f t="shared" si="26"/>
        <v>1.5</v>
      </c>
      <c r="E45" s="46"/>
      <c r="F45" s="46"/>
      <c r="G45" s="46"/>
      <c r="H45" s="46"/>
      <c r="I45" s="46">
        <v>1</v>
      </c>
      <c r="J45" s="46">
        <f t="shared" ref="J45:J47" si="30">((E45*1)+(F45*2)+(G45*3)+(H45*4)+ (I45*5))</f>
        <v>5</v>
      </c>
      <c r="K45" s="46">
        <f t="shared" ref="K45:K47" si="31">SUM(E45:I45)</f>
        <v>1</v>
      </c>
      <c r="L45" s="87">
        <f t="shared" ref="L45:L51" si="32">J45/K45</f>
        <v>5</v>
      </c>
      <c r="M45" s="47" t="str">
        <f t="shared" ref="M45:M47" si="33">IF((K45)=1, _xlfn.CONCAT("(", K45, " Response)"), _xlfn.CONCAT("(", K45, " Responses)"))</f>
        <v>(1 Response)</v>
      </c>
    </row>
    <row r="46" spans="1:13" x14ac:dyDescent="0.25">
      <c r="A46" s="45">
        <v>2</v>
      </c>
      <c r="B46" s="46" t="s">
        <v>198</v>
      </c>
      <c r="C46" s="46" t="s">
        <v>112</v>
      </c>
      <c r="D46" s="46">
        <f t="shared" si="26"/>
        <v>1.5</v>
      </c>
      <c r="E46" s="46"/>
      <c r="F46" s="46"/>
      <c r="G46" s="46"/>
      <c r="H46" s="46"/>
      <c r="I46" s="46">
        <v>1</v>
      </c>
      <c r="J46" s="46">
        <f t="shared" si="30"/>
        <v>5</v>
      </c>
      <c r="K46" s="46">
        <f t="shared" si="31"/>
        <v>1</v>
      </c>
      <c r="L46" s="87">
        <f t="shared" si="32"/>
        <v>5</v>
      </c>
      <c r="M46" s="47" t="str">
        <f t="shared" si="33"/>
        <v>(1 Response)</v>
      </c>
    </row>
    <row r="47" spans="1:13" x14ac:dyDescent="0.25">
      <c r="A47" s="45">
        <v>3</v>
      </c>
      <c r="B47" s="46" t="s">
        <v>199</v>
      </c>
      <c r="C47" s="46" t="s">
        <v>112</v>
      </c>
      <c r="D47" s="46">
        <f t="shared" si="26"/>
        <v>1.5</v>
      </c>
      <c r="E47" s="46"/>
      <c r="F47" s="46"/>
      <c r="G47" s="46"/>
      <c r="H47" s="46"/>
      <c r="I47" s="46"/>
      <c r="J47" s="46">
        <f t="shared" si="30"/>
        <v>0</v>
      </c>
      <c r="K47" s="46">
        <f t="shared" si="31"/>
        <v>0</v>
      </c>
      <c r="L47" s="87">
        <v>0</v>
      </c>
      <c r="M47" s="47" t="str">
        <f t="shared" si="33"/>
        <v>(0 Responses)</v>
      </c>
    </row>
    <row r="48" spans="1:13" x14ac:dyDescent="0.25">
      <c r="A48" s="48">
        <v>-4</v>
      </c>
      <c r="B48" s="44" t="s">
        <v>193</v>
      </c>
      <c r="C48" s="44" t="s">
        <v>72</v>
      </c>
      <c r="D48" s="44">
        <f t="shared" ref="D48:D55" si="34">2.5</f>
        <v>2.5</v>
      </c>
      <c r="E48" s="44">
        <v>2</v>
      </c>
      <c r="F48" s="44"/>
      <c r="G48" s="44"/>
      <c r="H48" s="44"/>
      <c r="I48" s="44"/>
      <c r="J48" s="44">
        <f>((E48*1)+(F48*2)+(G48*3)+(H48*4)+ (I48*5))</f>
        <v>2</v>
      </c>
      <c r="K48" s="44">
        <f>SUM(E48:I48)</f>
        <v>2</v>
      </c>
      <c r="L48" s="88">
        <f t="shared" si="32"/>
        <v>1</v>
      </c>
      <c r="M48" s="49" t="str">
        <f>IF((K48)=1, _xlfn.CONCAT("(", K48, " Response)"), _xlfn.CONCAT("(", K48, " Rsps)"))</f>
        <v>(2 Rsps)</v>
      </c>
    </row>
    <row r="49" spans="1:13" x14ac:dyDescent="0.25">
      <c r="A49" s="45">
        <v>-3</v>
      </c>
      <c r="B49" s="46" t="s">
        <v>194</v>
      </c>
      <c r="C49" s="46" t="s">
        <v>72</v>
      </c>
      <c r="D49" s="46">
        <f t="shared" si="34"/>
        <v>2.5</v>
      </c>
      <c r="E49" s="46">
        <v>3</v>
      </c>
      <c r="F49" s="46"/>
      <c r="G49" s="46"/>
      <c r="H49" s="46"/>
      <c r="I49" s="46"/>
      <c r="J49" s="46">
        <f t="shared" ref="J49:J51" si="35">((E49*1)+(F49*2)+(G49*3)+(H49*4)+ (I49*5))</f>
        <v>3</v>
      </c>
      <c r="K49" s="46">
        <f t="shared" ref="K49:K51" si="36">SUM(E49:I49)</f>
        <v>3</v>
      </c>
      <c r="L49" s="87">
        <f t="shared" si="32"/>
        <v>1</v>
      </c>
      <c r="M49" s="47" t="str">
        <f>IF((K49)=1, _xlfn.CONCAT("(", K49, " Response)"), _xlfn.CONCAT("(", K49, " Rsps)"))</f>
        <v>(3 Rsps)</v>
      </c>
    </row>
    <row r="50" spans="1:13" x14ac:dyDescent="0.25">
      <c r="A50" s="45">
        <v>-2</v>
      </c>
      <c r="B50" s="46" t="s">
        <v>195</v>
      </c>
      <c r="C50" s="46" t="s">
        <v>72</v>
      </c>
      <c r="D50" s="46">
        <f t="shared" si="34"/>
        <v>2.5</v>
      </c>
      <c r="E50" s="46">
        <v>2</v>
      </c>
      <c r="F50" s="46">
        <v>1</v>
      </c>
      <c r="G50" s="46"/>
      <c r="H50" s="46"/>
      <c r="I50" s="46"/>
      <c r="J50" s="46">
        <f t="shared" si="35"/>
        <v>4</v>
      </c>
      <c r="K50" s="46">
        <f t="shared" si="36"/>
        <v>3</v>
      </c>
      <c r="L50" s="87">
        <f t="shared" si="32"/>
        <v>1.3333333333333333</v>
      </c>
      <c r="M50" s="47" t="str">
        <f>IF((K50)=1, _xlfn.CONCAT("(", K50, " Response)"), _xlfn.CONCAT("(", K50, " Rsps)"))</f>
        <v>(3 Rsps)</v>
      </c>
    </row>
    <row r="51" spans="1:13" x14ac:dyDescent="0.25">
      <c r="A51" s="45">
        <v>-1</v>
      </c>
      <c r="B51" s="46" t="s">
        <v>196</v>
      </c>
      <c r="C51" s="46" t="s">
        <v>72</v>
      </c>
      <c r="D51" s="46">
        <f t="shared" si="34"/>
        <v>2.5</v>
      </c>
      <c r="E51" s="90">
        <v>2</v>
      </c>
      <c r="F51" s="46">
        <v>1</v>
      </c>
      <c r="G51" s="46"/>
      <c r="H51" s="46"/>
      <c r="I51" s="46"/>
      <c r="J51" s="46">
        <f t="shared" si="35"/>
        <v>4</v>
      </c>
      <c r="K51" s="46">
        <f t="shared" si="36"/>
        <v>3</v>
      </c>
      <c r="L51" s="87">
        <f t="shared" si="32"/>
        <v>1.3333333333333333</v>
      </c>
      <c r="M51" s="47" t="str">
        <f>IF((K51)=1, _xlfn.CONCAT("(", K51, " Response)"), _xlfn.CONCAT("(", K51, " Rsps)"))</f>
        <v>(3 Rsps)</v>
      </c>
    </row>
    <row r="52" spans="1:13" x14ac:dyDescent="0.25">
      <c r="A52" s="45">
        <v>0</v>
      </c>
      <c r="B52" s="46" t="s">
        <v>188</v>
      </c>
      <c r="C52" s="46" t="s">
        <v>72</v>
      </c>
      <c r="D52" s="46">
        <f t="shared" si="34"/>
        <v>2.5</v>
      </c>
      <c r="E52" s="91"/>
      <c r="F52" s="91"/>
      <c r="G52" s="91"/>
      <c r="H52" s="91"/>
      <c r="I52" s="91"/>
      <c r="J52" s="91"/>
      <c r="K52" s="91"/>
      <c r="L52" s="92"/>
      <c r="M52" s="93"/>
    </row>
    <row r="53" spans="1:13" x14ac:dyDescent="0.25">
      <c r="A53" s="45">
        <v>1</v>
      </c>
      <c r="B53" s="46" t="s">
        <v>197</v>
      </c>
      <c r="C53" s="46" t="s">
        <v>72</v>
      </c>
      <c r="D53" s="46">
        <f t="shared" si="34"/>
        <v>2.5</v>
      </c>
      <c r="E53" s="46"/>
      <c r="F53" s="46"/>
      <c r="G53" s="46">
        <v>1</v>
      </c>
      <c r="H53" s="46">
        <v>1.5</v>
      </c>
      <c r="I53" s="46">
        <v>0.5</v>
      </c>
      <c r="J53" s="46">
        <f t="shared" ref="J53:J55" si="37">((E53*1)+(F53*2)+(G53*3)+(H53*4)+ (I53*5))</f>
        <v>11.5</v>
      </c>
      <c r="K53" s="46">
        <f t="shared" ref="K53:K55" si="38">SUM(E53:I53)</f>
        <v>3</v>
      </c>
      <c r="L53" s="87">
        <f t="shared" ref="L53:L55" si="39">J53/K53</f>
        <v>3.8333333333333335</v>
      </c>
      <c r="M53" s="47" t="str">
        <f t="shared" ref="M53:M55" si="40">IF((K53)=1, _xlfn.CONCAT("(", K53, " Response)"), _xlfn.CONCAT("(", K53, " Responses)"))</f>
        <v>(3 Responses)</v>
      </c>
    </row>
    <row r="54" spans="1:13" x14ac:dyDescent="0.25">
      <c r="A54" s="45">
        <v>2</v>
      </c>
      <c r="B54" s="46" t="s">
        <v>198</v>
      </c>
      <c r="C54" s="46" t="s">
        <v>72</v>
      </c>
      <c r="D54" s="46">
        <f t="shared" si="34"/>
        <v>2.5</v>
      </c>
      <c r="E54" s="46"/>
      <c r="F54" s="46"/>
      <c r="G54" s="46"/>
      <c r="H54" s="46"/>
      <c r="I54" s="46">
        <v>2</v>
      </c>
      <c r="J54" s="46">
        <f t="shared" si="37"/>
        <v>10</v>
      </c>
      <c r="K54" s="46">
        <f t="shared" si="38"/>
        <v>2</v>
      </c>
      <c r="L54" s="87">
        <f t="shared" si="39"/>
        <v>5</v>
      </c>
      <c r="M54" s="47" t="str">
        <f t="shared" si="40"/>
        <v>(2 Responses)</v>
      </c>
    </row>
    <row r="55" spans="1:13" ht="15.75" thickBot="1" x14ac:dyDescent="0.3">
      <c r="A55" s="50">
        <v>3</v>
      </c>
      <c r="B55" s="51" t="s">
        <v>199</v>
      </c>
      <c r="C55" s="51" t="s">
        <v>72</v>
      </c>
      <c r="D55" s="51">
        <f t="shared" si="34"/>
        <v>2.5</v>
      </c>
      <c r="E55" s="51"/>
      <c r="F55" s="51"/>
      <c r="G55" s="51"/>
      <c r="H55" s="51"/>
      <c r="I55" s="51">
        <v>2</v>
      </c>
      <c r="J55" s="51">
        <f t="shared" si="37"/>
        <v>10</v>
      </c>
      <c r="K55" s="51">
        <f t="shared" si="38"/>
        <v>2</v>
      </c>
      <c r="L55" s="89">
        <f t="shared" si="39"/>
        <v>5</v>
      </c>
      <c r="M55" s="52" t="str">
        <f t="shared" si="40"/>
        <v>(2 Responses)</v>
      </c>
    </row>
  </sheetData>
  <sheetProtection algorithmName="SHA-512" hashValue="4qauF0PEPWI2gxUwTMTfpu2M1CCDhqT4dReBPgrl/PcHH2s+dezAmeOkHwNxFlvRieNRYs5T4HD1utPZe/fvuA==" saltValue="tUUkfnyUOg5Q0GKyIugEgA==" spinCount="100000" sheet="1" objects="1" scenarios="1"/>
  <pageMargins left="0.7" right="0.7" top="0.75" bottom="0.75" header="0.3" footer="0.3"/>
  <pageSetup orientation="landscape" verticalDpi="0" r:id="rId1"/>
  <ignoredErrors>
    <ignoredError sqref="K3 K4:K6 K8:K10 K32:K35 K37:K3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A007-D598-4036-A992-5EA3A4884F7A}">
  <sheetPr>
    <tabColor theme="4" tint="0.79998168889431442"/>
  </sheetPr>
  <dimension ref="A1:AE75"/>
  <sheetViews>
    <sheetView topLeftCell="A76" workbookViewId="0">
      <selection activeCell="M41" sqref="M41"/>
    </sheetView>
  </sheetViews>
  <sheetFormatPr defaultRowHeight="15" x14ac:dyDescent="0.25"/>
  <cols>
    <col min="1" max="1" width="14.28515625" style="16" bestFit="1" customWidth="1"/>
    <col min="2" max="2" width="25.7109375" style="16" bestFit="1" customWidth="1"/>
    <col min="3" max="3" width="9.28515625" style="16" customWidth="1"/>
    <col min="4" max="4" width="18.140625" style="16" customWidth="1"/>
    <col min="5" max="5" width="14.28515625" style="16" customWidth="1"/>
    <col min="6" max="6" width="13.28515625" style="16" customWidth="1"/>
    <col min="7" max="7" width="16.28515625" style="16" customWidth="1"/>
    <col min="8" max="8" width="12.7109375" style="16" customWidth="1"/>
    <col min="9" max="9" width="15" style="16" customWidth="1"/>
    <col min="10" max="10" width="16.42578125" style="16" customWidth="1"/>
    <col min="11" max="11" width="24.7109375" style="16" customWidth="1"/>
    <col min="12" max="13" width="24.28515625" style="16" customWidth="1"/>
    <col min="14" max="14" width="26.42578125" style="16" customWidth="1"/>
    <col min="15" max="15" width="24.28515625" style="16" customWidth="1"/>
    <col min="16" max="16" width="28.7109375" style="16" customWidth="1"/>
    <col min="17" max="17" width="24.7109375" style="16" customWidth="1"/>
    <col min="18" max="18" width="22.28515625" style="16" customWidth="1"/>
    <col min="19" max="19" width="21.85546875" style="16" customWidth="1"/>
    <col min="20" max="20" width="20.42578125" style="16" customWidth="1"/>
    <col min="21" max="21" width="18.140625" style="16" customWidth="1"/>
    <col min="22" max="22" width="15.5703125" style="16" customWidth="1"/>
    <col min="23" max="23" width="15.140625" style="16" customWidth="1"/>
    <col min="24" max="24" width="15.42578125" style="16" customWidth="1"/>
    <col min="25" max="25" width="30.5703125" style="16" customWidth="1"/>
    <col min="26" max="26" width="23.28515625" style="16" customWidth="1"/>
    <col min="27" max="27" width="30" style="16" customWidth="1"/>
    <col min="28" max="28" width="27.7109375" style="16" customWidth="1"/>
    <col min="29" max="29" width="20" style="16" customWidth="1"/>
    <col min="30" max="30" width="26.140625" style="16" customWidth="1"/>
    <col min="31" max="31" width="21.140625" style="16" customWidth="1"/>
    <col min="32" max="16384" width="9.140625" style="16"/>
  </cols>
  <sheetData>
    <row r="1" spans="1:19" s="24" customFormat="1" ht="18.75" x14ac:dyDescent="0.3">
      <c r="A1" s="22" t="s">
        <v>200</v>
      </c>
      <c r="B1" s="23"/>
      <c r="C1" s="23"/>
      <c r="D1" s="22" t="s">
        <v>201</v>
      </c>
      <c r="E1" s="23"/>
      <c r="F1" s="23"/>
      <c r="G1" s="23"/>
      <c r="H1" s="23"/>
      <c r="I1" s="23"/>
      <c r="J1" s="23"/>
      <c r="K1" s="23"/>
      <c r="L1" s="22" t="s">
        <v>192</v>
      </c>
      <c r="M1" s="23"/>
      <c r="N1" s="23"/>
      <c r="O1" s="23"/>
      <c r="P1" s="23"/>
      <c r="Q1" s="23"/>
      <c r="R1" s="23"/>
      <c r="S1" s="23"/>
    </row>
    <row r="2" spans="1:19" s="24" customFormat="1" x14ac:dyDescent="0.25">
      <c r="A2" s="25" t="s">
        <v>84</v>
      </c>
      <c r="B2" s="23"/>
      <c r="C2" s="23"/>
      <c r="D2" s="25">
        <v>3</v>
      </c>
      <c r="E2" s="25">
        <v>4</v>
      </c>
      <c r="F2" s="25">
        <v>6</v>
      </c>
      <c r="G2" s="25">
        <v>7</v>
      </c>
      <c r="H2" s="25">
        <v>1</v>
      </c>
      <c r="I2" s="25">
        <v>2</v>
      </c>
      <c r="J2" s="25">
        <v>5</v>
      </c>
      <c r="K2" s="23"/>
      <c r="L2" s="25">
        <v>1</v>
      </c>
      <c r="M2" s="25">
        <v>2</v>
      </c>
      <c r="N2" s="25">
        <v>3</v>
      </c>
      <c r="O2" s="25">
        <v>4</v>
      </c>
      <c r="P2" s="25">
        <v>5</v>
      </c>
      <c r="Q2" s="25">
        <v>6</v>
      </c>
      <c r="R2" s="25">
        <v>7</v>
      </c>
      <c r="S2" s="23"/>
    </row>
    <row r="3" spans="1:19" s="9" customFormat="1" ht="45" customHeight="1" x14ac:dyDescent="0.25">
      <c r="A3" s="25" t="s">
        <v>82</v>
      </c>
      <c r="B3" s="26" t="s">
        <v>114</v>
      </c>
      <c r="C3" s="26" t="s">
        <v>115</v>
      </c>
      <c r="D3" s="27" t="s">
        <v>202</v>
      </c>
      <c r="E3" s="27" t="s">
        <v>203</v>
      </c>
      <c r="F3" s="27" t="s">
        <v>204</v>
      </c>
      <c r="G3" s="28" t="s">
        <v>205</v>
      </c>
      <c r="H3" s="29" t="s">
        <v>189</v>
      </c>
      <c r="I3" s="29" t="s">
        <v>206</v>
      </c>
      <c r="J3" s="29" t="s">
        <v>191</v>
      </c>
      <c r="K3" s="25"/>
      <c r="L3" s="27" t="s">
        <v>207</v>
      </c>
      <c r="M3" s="27" t="s">
        <v>208</v>
      </c>
      <c r="N3" s="27" t="s">
        <v>209</v>
      </c>
      <c r="O3" s="27" t="s">
        <v>210</v>
      </c>
      <c r="P3" s="29" t="s">
        <v>211</v>
      </c>
      <c r="Q3" s="29" t="s">
        <v>212</v>
      </c>
      <c r="R3" s="29" t="s">
        <v>213</v>
      </c>
      <c r="S3" s="25"/>
    </row>
    <row r="4" spans="1:19" s="24" customFormat="1" x14ac:dyDescent="0.25">
      <c r="A4" s="23"/>
      <c r="B4" s="30"/>
      <c r="C4" s="3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32" t="s">
        <v>96</v>
      </c>
      <c r="B5" s="33" t="s">
        <v>130</v>
      </c>
      <c r="C5" s="34">
        <v>1</v>
      </c>
      <c r="D5" s="35">
        <v>0</v>
      </c>
      <c r="E5" s="35">
        <v>0</v>
      </c>
      <c r="F5" s="35">
        <v>0</v>
      </c>
      <c r="G5" s="35">
        <v>0</v>
      </c>
      <c r="H5" s="36">
        <v>0</v>
      </c>
      <c r="I5" s="36">
        <v>0</v>
      </c>
      <c r="J5" s="36">
        <v>0</v>
      </c>
      <c r="K5" s="23"/>
      <c r="L5" s="35">
        <v>0</v>
      </c>
      <c r="M5" s="35">
        <v>0</v>
      </c>
      <c r="N5" s="35">
        <v>0</v>
      </c>
      <c r="O5" s="35">
        <v>0</v>
      </c>
      <c r="P5" s="36">
        <v>0</v>
      </c>
      <c r="Q5" s="36">
        <v>0</v>
      </c>
      <c r="R5" s="36">
        <v>1</v>
      </c>
      <c r="S5" s="23"/>
    </row>
    <row r="6" spans="1:19" x14ac:dyDescent="0.25">
      <c r="A6" s="23"/>
      <c r="B6" s="33" t="s">
        <v>132</v>
      </c>
      <c r="C6" s="34">
        <v>2</v>
      </c>
      <c r="D6" s="35">
        <v>1</v>
      </c>
      <c r="E6" s="35">
        <v>2</v>
      </c>
      <c r="F6" s="35">
        <v>0</v>
      </c>
      <c r="G6" s="35">
        <v>1</v>
      </c>
      <c r="H6" s="36">
        <v>0</v>
      </c>
      <c r="I6" s="36">
        <v>1</v>
      </c>
      <c r="J6" s="36">
        <v>1</v>
      </c>
      <c r="K6" s="23"/>
      <c r="L6" s="35">
        <v>0</v>
      </c>
      <c r="M6" s="35">
        <v>0</v>
      </c>
      <c r="N6" s="35">
        <v>0</v>
      </c>
      <c r="O6" s="35">
        <v>0</v>
      </c>
      <c r="P6" s="36">
        <v>0</v>
      </c>
      <c r="Q6" s="36">
        <v>1</v>
      </c>
      <c r="R6" s="36">
        <v>0</v>
      </c>
      <c r="S6" s="23"/>
    </row>
    <row r="7" spans="1:19" x14ac:dyDescent="0.25">
      <c r="A7" s="23"/>
      <c r="B7" s="33" t="s">
        <v>134</v>
      </c>
      <c r="C7" s="34">
        <v>3</v>
      </c>
      <c r="D7" s="35">
        <v>1</v>
      </c>
      <c r="E7" s="35">
        <v>1</v>
      </c>
      <c r="F7" s="35">
        <v>1</v>
      </c>
      <c r="G7" s="35">
        <v>0</v>
      </c>
      <c r="H7" s="36">
        <v>1</v>
      </c>
      <c r="I7" s="36">
        <v>0</v>
      </c>
      <c r="J7" s="36">
        <v>2</v>
      </c>
      <c r="K7" s="23"/>
      <c r="L7" s="35">
        <v>0</v>
      </c>
      <c r="M7" s="35">
        <v>0</v>
      </c>
      <c r="N7" s="35">
        <v>0</v>
      </c>
      <c r="O7" s="35">
        <v>1</v>
      </c>
      <c r="P7" s="36">
        <v>1</v>
      </c>
      <c r="Q7" s="36">
        <v>0</v>
      </c>
      <c r="R7" s="36">
        <v>0</v>
      </c>
      <c r="S7" s="23"/>
    </row>
    <row r="8" spans="1:19" x14ac:dyDescent="0.25">
      <c r="A8" s="23"/>
      <c r="B8" s="33"/>
      <c r="C8" s="34"/>
      <c r="D8" s="35"/>
      <c r="E8" s="35"/>
      <c r="F8" s="35"/>
      <c r="G8" s="35"/>
      <c r="H8" s="36"/>
      <c r="I8" s="36"/>
      <c r="J8" s="36"/>
      <c r="K8" s="23"/>
      <c r="L8" s="35"/>
      <c r="M8" s="35"/>
      <c r="N8" s="35"/>
      <c r="O8" s="35"/>
      <c r="P8" s="36"/>
      <c r="Q8" s="36"/>
      <c r="R8" s="36"/>
      <c r="S8" s="23"/>
    </row>
    <row r="9" spans="1:19" x14ac:dyDescent="0.25">
      <c r="A9" s="23"/>
      <c r="B9" s="33" t="s">
        <v>136</v>
      </c>
      <c r="C9" s="34">
        <v>4</v>
      </c>
      <c r="D9" s="35">
        <v>1</v>
      </c>
      <c r="E9" s="35">
        <v>0</v>
      </c>
      <c r="F9" s="35">
        <v>2</v>
      </c>
      <c r="G9" s="35">
        <v>1</v>
      </c>
      <c r="H9" s="36">
        <v>1</v>
      </c>
      <c r="I9" s="36">
        <v>2</v>
      </c>
      <c r="J9" s="36">
        <v>0</v>
      </c>
      <c r="K9" s="23"/>
      <c r="L9" s="35">
        <v>0</v>
      </c>
      <c r="M9" s="35">
        <v>0</v>
      </c>
      <c r="N9" s="35">
        <v>1</v>
      </c>
      <c r="O9" s="35">
        <v>0</v>
      </c>
      <c r="P9" s="36">
        <v>0</v>
      </c>
      <c r="Q9" s="36">
        <v>0</v>
      </c>
      <c r="R9" s="36">
        <v>0</v>
      </c>
      <c r="S9" s="23"/>
    </row>
    <row r="10" spans="1:19" x14ac:dyDescent="0.25">
      <c r="A10" s="23"/>
      <c r="B10" s="33" t="s">
        <v>138</v>
      </c>
      <c r="C10" s="34">
        <v>5</v>
      </c>
      <c r="D10" s="35">
        <v>0</v>
      </c>
      <c r="E10" s="35">
        <v>0</v>
      </c>
      <c r="F10" s="35">
        <v>0</v>
      </c>
      <c r="G10" s="35">
        <v>0</v>
      </c>
      <c r="H10" s="36">
        <v>1</v>
      </c>
      <c r="I10" s="36">
        <v>0</v>
      </c>
      <c r="J10" s="36">
        <v>0</v>
      </c>
      <c r="K10" s="23"/>
      <c r="L10" s="35">
        <v>1</v>
      </c>
      <c r="M10" s="35">
        <v>1</v>
      </c>
      <c r="N10" s="35">
        <v>0</v>
      </c>
      <c r="O10" s="35">
        <v>0</v>
      </c>
      <c r="P10" s="36">
        <v>0</v>
      </c>
      <c r="Q10" s="36">
        <v>0</v>
      </c>
      <c r="R10" s="36">
        <v>0</v>
      </c>
      <c r="S10" s="23"/>
    </row>
    <row r="11" spans="1:19" x14ac:dyDescent="0.25">
      <c r="A11" s="23"/>
      <c r="B11" s="33" t="s">
        <v>214</v>
      </c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6">
        <v>0</v>
      </c>
      <c r="I11" s="36">
        <v>0</v>
      </c>
      <c r="J11" s="36">
        <v>0</v>
      </c>
      <c r="K11" s="23"/>
      <c r="L11" s="35">
        <v>0</v>
      </c>
      <c r="M11" s="35">
        <v>1</v>
      </c>
      <c r="N11" s="35">
        <v>0</v>
      </c>
      <c r="O11" s="35">
        <v>0</v>
      </c>
      <c r="P11" s="36">
        <v>1</v>
      </c>
      <c r="Q11" s="36">
        <v>1</v>
      </c>
      <c r="R11" s="36">
        <v>1</v>
      </c>
      <c r="S11" s="23"/>
    </row>
    <row r="12" spans="1:19" s="24" customFormat="1" x14ac:dyDescent="0.25">
      <c r="A12" s="23"/>
      <c r="B12" s="23"/>
      <c r="C12" s="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25">
      <c r="A13" s="32" t="s">
        <v>112</v>
      </c>
      <c r="B13" s="33" t="s">
        <v>130</v>
      </c>
      <c r="C13" s="34">
        <v>1</v>
      </c>
      <c r="D13" s="35">
        <v>0</v>
      </c>
      <c r="E13" s="35">
        <v>0</v>
      </c>
      <c r="F13" s="35">
        <v>0</v>
      </c>
      <c r="G13" s="35">
        <v>0</v>
      </c>
      <c r="H13" s="36">
        <v>0</v>
      </c>
      <c r="I13" s="36">
        <v>0</v>
      </c>
      <c r="J13" s="36">
        <v>0</v>
      </c>
      <c r="K13" s="23"/>
      <c r="L13" s="35">
        <v>0</v>
      </c>
      <c r="M13" s="35">
        <v>0</v>
      </c>
      <c r="N13" s="35">
        <v>0</v>
      </c>
      <c r="O13" s="35">
        <v>0</v>
      </c>
      <c r="P13" s="36">
        <v>0</v>
      </c>
      <c r="Q13" s="36">
        <v>0</v>
      </c>
      <c r="R13" s="36">
        <v>0</v>
      </c>
      <c r="S13" s="23"/>
    </row>
    <row r="14" spans="1:19" x14ac:dyDescent="0.25">
      <c r="A14" s="23"/>
      <c r="B14" s="33" t="s">
        <v>132</v>
      </c>
      <c r="C14" s="34">
        <v>2</v>
      </c>
      <c r="D14" s="35">
        <v>0</v>
      </c>
      <c r="E14" s="35">
        <v>0</v>
      </c>
      <c r="F14" s="35">
        <v>0</v>
      </c>
      <c r="G14" s="35">
        <v>0</v>
      </c>
      <c r="H14" s="36">
        <v>0</v>
      </c>
      <c r="I14" s="36">
        <v>0</v>
      </c>
      <c r="J14" s="36">
        <v>2</v>
      </c>
      <c r="K14" s="23"/>
      <c r="L14" s="35">
        <v>1</v>
      </c>
      <c r="M14" s="35">
        <v>0</v>
      </c>
      <c r="N14" s="35">
        <v>0</v>
      </c>
      <c r="O14" s="35">
        <v>0</v>
      </c>
      <c r="P14" s="36">
        <v>0</v>
      </c>
      <c r="Q14" s="36">
        <v>0</v>
      </c>
      <c r="R14" s="36">
        <v>0</v>
      </c>
      <c r="S14" s="23"/>
    </row>
    <row r="15" spans="1:19" x14ac:dyDescent="0.25">
      <c r="A15" s="23"/>
      <c r="B15" s="33" t="s">
        <v>134</v>
      </c>
      <c r="C15" s="34">
        <v>3</v>
      </c>
      <c r="D15" s="35">
        <v>1</v>
      </c>
      <c r="E15" s="35">
        <v>0</v>
      </c>
      <c r="F15" s="35">
        <v>0</v>
      </c>
      <c r="G15" s="35">
        <v>1</v>
      </c>
      <c r="H15" s="36">
        <v>0</v>
      </c>
      <c r="I15" s="36">
        <v>2</v>
      </c>
      <c r="J15" s="36">
        <v>0</v>
      </c>
      <c r="K15" s="23"/>
      <c r="L15" s="35">
        <v>1</v>
      </c>
      <c r="M15" s="35">
        <v>1</v>
      </c>
      <c r="N15" s="35">
        <v>0</v>
      </c>
      <c r="O15" s="35">
        <v>0</v>
      </c>
      <c r="P15" s="36">
        <v>0</v>
      </c>
      <c r="Q15" s="36">
        <v>0</v>
      </c>
      <c r="R15" s="36">
        <v>0</v>
      </c>
      <c r="S15" s="23"/>
    </row>
    <row r="16" spans="1:19" x14ac:dyDescent="0.25">
      <c r="A16" s="23"/>
      <c r="B16" s="33"/>
      <c r="C16" s="34"/>
      <c r="D16" s="35"/>
      <c r="E16" s="35"/>
      <c r="F16" s="35"/>
      <c r="G16" s="35"/>
      <c r="H16" s="36"/>
      <c r="I16" s="36"/>
      <c r="J16" s="36"/>
      <c r="K16" s="23"/>
      <c r="L16" s="35"/>
      <c r="M16" s="35"/>
      <c r="N16" s="35"/>
      <c r="O16" s="35"/>
      <c r="P16" s="36"/>
      <c r="Q16" s="36"/>
      <c r="R16" s="36"/>
      <c r="S16" s="23"/>
    </row>
    <row r="17" spans="1:19" x14ac:dyDescent="0.25">
      <c r="A17" s="23"/>
      <c r="B17" s="33" t="s">
        <v>136</v>
      </c>
      <c r="C17" s="34">
        <v>4</v>
      </c>
      <c r="D17" s="35">
        <v>1</v>
      </c>
      <c r="E17" s="35">
        <v>0</v>
      </c>
      <c r="F17" s="35">
        <v>2</v>
      </c>
      <c r="G17" s="35">
        <v>0</v>
      </c>
      <c r="H17" s="36">
        <v>0</v>
      </c>
      <c r="I17" s="36">
        <v>0</v>
      </c>
      <c r="J17" s="36">
        <v>0</v>
      </c>
      <c r="K17" s="23"/>
      <c r="L17" s="35">
        <v>0</v>
      </c>
      <c r="M17" s="35">
        <v>0</v>
      </c>
      <c r="N17" s="35">
        <v>0</v>
      </c>
      <c r="O17" s="35">
        <v>0</v>
      </c>
      <c r="P17" s="36">
        <v>0</v>
      </c>
      <c r="Q17" s="36">
        <v>0</v>
      </c>
      <c r="R17" s="36">
        <v>0</v>
      </c>
      <c r="S17" s="23"/>
    </row>
    <row r="18" spans="1:19" x14ac:dyDescent="0.25">
      <c r="A18" s="23"/>
      <c r="B18" s="33" t="s">
        <v>138</v>
      </c>
      <c r="C18" s="34">
        <v>5</v>
      </c>
      <c r="D18" s="35">
        <v>0</v>
      </c>
      <c r="E18" s="35">
        <v>2</v>
      </c>
      <c r="F18" s="35">
        <v>0</v>
      </c>
      <c r="G18" s="35">
        <v>0</v>
      </c>
      <c r="H18" s="36">
        <v>2</v>
      </c>
      <c r="I18" s="36">
        <v>0</v>
      </c>
      <c r="J18" s="36">
        <v>0</v>
      </c>
      <c r="K18" s="23"/>
      <c r="L18" s="35">
        <v>0</v>
      </c>
      <c r="M18" s="35">
        <v>0</v>
      </c>
      <c r="N18" s="35">
        <v>0</v>
      </c>
      <c r="O18" s="35">
        <v>0</v>
      </c>
      <c r="P18" s="36">
        <v>1</v>
      </c>
      <c r="Q18" s="36">
        <v>1</v>
      </c>
      <c r="R18" s="36">
        <v>0</v>
      </c>
      <c r="S18" s="23"/>
    </row>
    <row r="19" spans="1:19" x14ac:dyDescent="0.25">
      <c r="A19" s="23"/>
      <c r="B19" s="33" t="s">
        <v>214</v>
      </c>
      <c r="C19" s="34">
        <v>0</v>
      </c>
      <c r="D19" s="35">
        <v>0</v>
      </c>
      <c r="E19" s="35">
        <v>0</v>
      </c>
      <c r="F19" s="35">
        <v>0</v>
      </c>
      <c r="G19" s="35">
        <v>0</v>
      </c>
      <c r="H19" s="36">
        <v>1</v>
      </c>
      <c r="I19" s="36">
        <v>0</v>
      </c>
      <c r="J19" s="36">
        <v>0</v>
      </c>
      <c r="K19" s="23"/>
      <c r="L19" s="35">
        <v>0</v>
      </c>
      <c r="M19" s="35">
        <v>0</v>
      </c>
      <c r="N19" s="35">
        <v>2</v>
      </c>
      <c r="O19" s="35">
        <v>2</v>
      </c>
      <c r="P19" s="36">
        <v>1</v>
      </c>
      <c r="Q19" s="36">
        <v>0</v>
      </c>
      <c r="R19" s="36">
        <v>2</v>
      </c>
      <c r="S19" s="23"/>
    </row>
    <row r="20" spans="1:19" s="24" customFormat="1" x14ac:dyDescent="0.25">
      <c r="A20" s="23"/>
      <c r="B20" s="23"/>
      <c r="C20" s="3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25">
      <c r="A21" s="32" t="s">
        <v>72</v>
      </c>
      <c r="B21" s="33" t="s">
        <v>130</v>
      </c>
      <c r="C21" s="34">
        <v>1</v>
      </c>
      <c r="D21" s="35">
        <v>1</v>
      </c>
      <c r="E21" s="35">
        <v>0</v>
      </c>
      <c r="F21" s="35">
        <v>0</v>
      </c>
      <c r="G21" s="35">
        <v>0</v>
      </c>
      <c r="H21" s="36">
        <v>0</v>
      </c>
      <c r="I21" s="36">
        <v>0</v>
      </c>
      <c r="J21" s="36">
        <v>0</v>
      </c>
      <c r="K21" s="23"/>
      <c r="L21" s="35">
        <v>2</v>
      </c>
      <c r="M21" s="35">
        <v>2</v>
      </c>
      <c r="N21" s="35">
        <v>3</v>
      </c>
      <c r="O21" s="35">
        <v>2</v>
      </c>
      <c r="P21" s="36">
        <v>0</v>
      </c>
      <c r="Q21" s="36">
        <v>0</v>
      </c>
      <c r="R21" s="36">
        <v>0</v>
      </c>
      <c r="S21" s="23"/>
    </row>
    <row r="22" spans="1:19" x14ac:dyDescent="0.25">
      <c r="A22" s="23"/>
      <c r="B22" s="33" t="s">
        <v>132</v>
      </c>
      <c r="C22" s="34">
        <v>2</v>
      </c>
      <c r="D22" s="35">
        <v>0</v>
      </c>
      <c r="E22" s="35">
        <v>0</v>
      </c>
      <c r="F22" s="35">
        <v>1</v>
      </c>
      <c r="G22" s="35">
        <v>0</v>
      </c>
      <c r="H22" s="36">
        <v>0</v>
      </c>
      <c r="I22" s="36">
        <v>0</v>
      </c>
      <c r="J22" s="36">
        <v>0</v>
      </c>
      <c r="K22" s="23"/>
      <c r="L22" s="35">
        <v>1</v>
      </c>
      <c r="M22" s="35">
        <v>1</v>
      </c>
      <c r="N22" s="35">
        <v>0</v>
      </c>
      <c r="O22" s="35">
        <v>0</v>
      </c>
      <c r="P22" s="36">
        <v>0</v>
      </c>
      <c r="Q22" s="36">
        <v>0</v>
      </c>
      <c r="R22" s="36">
        <v>0</v>
      </c>
      <c r="S22" s="23"/>
    </row>
    <row r="23" spans="1:19" x14ac:dyDescent="0.25">
      <c r="A23" s="23"/>
      <c r="B23" s="33" t="s">
        <v>134</v>
      </c>
      <c r="C23" s="34">
        <v>3</v>
      </c>
      <c r="D23" s="35">
        <v>0</v>
      </c>
      <c r="E23" s="35">
        <v>1</v>
      </c>
      <c r="F23" s="35">
        <v>0</v>
      </c>
      <c r="G23" s="35">
        <v>2</v>
      </c>
      <c r="H23" s="36">
        <v>0</v>
      </c>
      <c r="I23" s="36">
        <v>0</v>
      </c>
      <c r="J23" s="36">
        <v>1</v>
      </c>
      <c r="K23" s="23"/>
      <c r="L23" s="35">
        <v>0</v>
      </c>
      <c r="M23" s="35">
        <v>0</v>
      </c>
      <c r="N23" s="35">
        <v>0</v>
      </c>
      <c r="O23" s="35">
        <v>0</v>
      </c>
      <c r="P23" s="36">
        <v>1</v>
      </c>
      <c r="Q23" s="36">
        <v>0</v>
      </c>
      <c r="R23" s="36">
        <v>0</v>
      </c>
      <c r="S23" s="23"/>
    </row>
    <row r="24" spans="1:19" x14ac:dyDescent="0.25">
      <c r="A24" s="23"/>
      <c r="B24" s="33"/>
      <c r="C24" s="34"/>
      <c r="D24" s="35"/>
      <c r="E24" s="35"/>
      <c r="F24" s="35"/>
      <c r="G24" s="35"/>
      <c r="H24" s="36"/>
      <c r="I24" s="36"/>
      <c r="J24" s="36"/>
      <c r="K24" s="23"/>
      <c r="L24" s="35"/>
      <c r="M24" s="35"/>
      <c r="N24" s="35"/>
      <c r="O24" s="35"/>
      <c r="P24" s="36"/>
      <c r="Q24" s="36"/>
      <c r="R24" s="36"/>
      <c r="S24" s="23"/>
    </row>
    <row r="25" spans="1:19" x14ac:dyDescent="0.25">
      <c r="A25" s="23"/>
      <c r="B25" s="33" t="s">
        <v>136</v>
      </c>
      <c r="C25" s="34">
        <v>4</v>
      </c>
      <c r="D25" s="35">
        <v>0</v>
      </c>
      <c r="E25" s="35">
        <v>0</v>
      </c>
      <c r="F25" s="35">
        <v>0</v>
      </c>
      <c r="G25" s="35">
        <v>0</v>
      </c>
      <c r="H25" s="36">
        <v>1</v>
      </c>
      <c r="I25" s="36">
        <v>1.5</v>
      </c>
      <c r="J25" s="36">
        <v>1</v>
      </c>
      <c r="K25" s="23"/>
      <c r="L25" s="35">
        <v>0</v>
      </c>
      <c r="M25" s="35">
        <v>0</v>
      </c>
      <c r="N25" s="35">
        <v>0</v>
      </c>
      <c r="O25" s="35">
        <v>0</v>
      </c>
      <c r="P25" s="36">
        <v>1.5</v>
      </c>
      <c r="Q25" s="36">
        <v>0</v>
      </c>
      <c r="R25" s="36">
        <v>0</v>
      </c>
      <c r="S25" s="23"/>
    </row>
    <row r="26" spans="1:19" x14ac:dyDescent="0.25">
      <c r="A26" s="23"/>
      <c r="B26" s="33" t="s">
        <v>138</v>
      </c>
      <c r="C26" s="34">
        <v>5</v>
      </c>
      <c r="D26" s="35">
        <v>0</v>
      </c>
      <c r="E26" s="35">
        <v>1</v>
      </c>
      <c r="F26" s="35">
        <v>0</v>
      </c>
      <c r="G26" s="35">
        <v>0</v>
      </c>
      <c r="H26" s="36">
        <v>1</v>
      </c>
      <c r="I26" s="36">
        <v>0.5</v>
      </c>
      <c r="J26" s="36">
        <v>0</v>
      </c>
      <c r="K26" s="23"/>
      <c r="L26" s="35">
        <v>0</v>
      </c>
      <c r="M26" s="35">
        <v>0</v>
      </c>
      <c r="N26" s="35">
        <v>0</v>
      </c>
      <c r="O26" s="35">
        <v>0</v>
      </c>
      <c r="P26" s="36">
        <v>0.5</v>
      </c>
      <c r="Q26" s="36">
        <v>2</v>
      </c>
      <c r="R26" s="36">
        <v>2</v>
      </c>
      <c r="S26" s="23"/>
    </row>
    <row r="27" spans="1:19" x14ac:dyDescent="0.25">
      <c r="A27" s="23"/>
      <c r="B27" s="33" t="s">
        <v>214</v>
      </c>
      <c r="C27" s="34">
        <v>0</v>
      </c>
      <c r="D27" s="35">
        <v>2</v>
      </c>
      <c r="E27" s="35">
        <v>1</v>
      </c>
      <c r="F27" s="35">
        <v>2</v>
      </c>
      <c r="G27" s="35">
        <v>1</v>
      </c>
      <c r="H27" s="36">
        <v>1</v>
      </c>
      <c r="I27" s="36">
        <v>1</v>
      </c>
      <c r="J27" s="36">
        <v>1</v>
      </c>
      <c r="K27" s="23"/>
      <c r="L27" s="35">
        <v>0</v>
      </c>
      <c r="M27" s="35">
        <v>0</v>
      </c>
      <c r="N27" s="35">
        <v>0</v>
      </c>
      <c r="O27" s="35">
        <v>1</v>
      </c>
      <c r="P27" s="36">
        <v>0</v>
      </c>
      <c r="Q27" s="36">
        <v>1</v>
      </c>
      <c r="R27" s="36">
        <v>1</v>
      </c>
      <c r="S27" s="23"/>
    </row>
    <row r="28" spans="1:19" s="24" customFormat="1" x14ac:dyDescent="0.25">
      <c r="A28" s="23"/>
      <c r="B28" s="23"/>
      <c r="C28" s="3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x14ac:dyDescent="0.25">
      <c r="B29" s="19"/>
      <c r="C29" s="17"/>
      <c r="J29" s="15"/>
      <c r="K29" s="15"/>
    </row>
    <row r="30" spans="1:19" x14ac:dyDescent="0.25">
      <c r="B30" s="19"/>
      <c r="C30" s="17"/>
    </row>
    <row r="32" spans="1:19" ht="18.75" x14ac:dyDescent="0.3">
      <c r="A32" s="22" t="s">
        <v>215</v>
      </c>
      <c r="B32" s="23"/>
      <c r="C32" s="23"/>
      <c r="D32" s="22" t="s">
        <v>201</v>
      </c>
      <c r="E32" s="23"/>
      <c r="F32" s="23"/>
      <c r="G32" s="23"/>
      <c r="H32" s="23"/>
      <c r="I32" s="23"/>
      <c r="J32" s="23"/>
      <c r="K32" s="23"/>
      <c r="L32" s="22" t="s">
        <v>192</v>
      </c>
      <c r="M32" s="23"/>
      <c r="N32" s="23"/>
      <c r="O32" s="23"/>
      <c r="P32" s="23"/>
      <c r="Q32" s="23"/>
      <c r="R32" s="23"/>
      <c r="S32" s="23"/>
    </row>
    <row r="33" spans="1:19" x14ac:dyDescent="0.25">
      <c r="A33" s="25" t="s">
        <v>84</v>
      </c>
      <c r="B33" s="23"/>
      <c r="C33" s="23"/>
      <c r="D33" s="25">
        <v>3</v>
      </c>
      <c r="E33" s="25">
        <v>4</v>
      </c>
      <c r="F33" s="25">
        <v>6</v>
      </c>
      <c r="G33" s="25">
        <v>7</v>
      </c>
      <c r="H33" s="25">
        <v>1</v>
      </c>
      <c r="I33" s="25">
        <v>2</v>
      </c>
      <c r="J33" s="25">
        <v>5</v>
      </c>
      <c r="K33" s="23"/>
      <c r="L33" s="25">
        <v>1</v>
      </c>
      <c r="M33" s="25">
        <v>2</v>
      </c>
      <c r="N33" s="25">
        <v>3</v>
      </c>
      <c r="O33" s="25">
        <v>4</v>
      </c>
      <c r="P33" s="25">
        <v>5</v>
      </c>
      <c r="Q33" s="25">
        <v>6</v>
      </c>
      <c r="R33" s="25">
        <v>7</v>
      </c>
      <c r="S33" s="23"/>
    </row>
    <row r="34" spans="1:19" ht="60" x14ac:dyDescent="0.25">
      <c r="A34" s="25" t="s">
        <v>82</v>
      </c>
      <c r="B34" s="26" t="s">
        <v>114</v>
      </c>
      <c r="C34" s="26" t="s">
        <v>115</v>
      </c>
      <c r="D34" s="27" t="s">
        <v>202</v>
      </c>
      <c r="E34" s="27" t="s">
        <v>203</v>
      </c>
      <c r="F34" s="27" t="s">
        <v>204</v>
      </c>
      <c r="G34" s="28" t="s">
        <v>205</v>
      </c>
      <c r="H34" s="29" t="s">
        <v>189</v>
      </c>
      <c r="I34" s="29" t="s">
        <v>216</v>
      </c>
      <c r="J34" s="29" t="s">
        <v>191</v>
      </c>
      <c r="K34" s="25"/>
      <c r="L34" s="27" t="s">
        <v>207</v>
      </c>
      <c r="M34" s="27" t="s">
        <v>217</v>
      </c>
      <c r="N34" s="27" t="s">
        <v>209</v>
      </c>
      <c r="O34" s="27" t="s">
        <v>210</v>
      </c>
      <c r="P34" s="29" t="s">
        <v>211</v>
      </c>
      <c r="Q34" s="29" t="s">
        <v>212</v>
      </c>
      <c r="R34" s="29" t="s">
        <v>213</v>
      </c>
      <c r="S34" s="25"/>
    </row>
    <row r="35" spans="1:19" x14ac:dyDescent="0.25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5">
      <c r="A36" s="32" t="s">
        <v>96</v>
      </c>
      <c r="B36" s="33" t="s">
        <v>130</v>
      </c>
      <c r="C36" s="34">
        <v>1</v>
      </c>
      <c r="D36" s="35">
        <v>0</v>
      </c>
      <c r="E36" s="35">
        <v>0</v>
      </c>
      <c r="F36" s="35">
        <v>0</v>
      </c>
      <c r="G36" s="35">
        <v>0</v>
      </c>
      <c r="H36" s="36">
        <v>0</v>
      </c>
      <c r="I36" s="36">
        <v>0</v>
      </c>
      <c r="J36" s="36">
        <v>0</v>
      </c>
      <c r="K36" s="23"/>
      <c r="L36" s="35">
        <v>0</v>
      </c>
      <c r="M36" s="35">
        <v>0</v>
      </c>
      <c r="N36" s="35">
        <v>0</v>
      </c>
      <c r="O36" s="35">
        <v>0</v>
      </c>
      <c r="P36" s="36">
        <v>0</v>
      </c>
      <c r="Q36" s="36">
        <v>0</v>
      </c>
      <c r="R36" s="36">
        <v>1</v>
      </c>
      <c r="S36" s="23"/>
    </row>
    <row r="37" spans="1:19" x14ac:dyDescent="0.25">
      <c r="A37" s="23"/>
      <c r="B37" s="33" t="s">
        <v>132</v>
      </c>
      <c r="C37" s="34">
        <v>2</v>
      </c>
      <c r="D37" s="35">
        <v>2</v>
      </c>
      <c r="E37" s="35">
        <v>4</v>
      </c>
      <c r="F37" s="35">
        <v>0</v>
      </c>
      <c r="G37" s="35">
        <v>2</v>
      </c>
      <c r="H37" s="36">
        <v>0</v>
      </c>
      <c r="I37" s="36">
        <v>2</v>
      </c>
      <c r="J37" s="36">
        <v>2</v>
      </c>
      <c r="K37" s="23"/>
      <c r="L37" s="35">
        <v>0</v>
      </c>
      <c r="M37" s="35">
        <v>0</v>
      </c>
      <c r="N37" s="35">
        <v>0</v>
      </c>
      <c r="O37" s="35">
        <v>0</v>
      </c>
      <c r="P37" s="36">
        <v>0</v>
      </c>
      <c r="Q37" s="36">
        <v>2</v>
      </c>
      <c r="R37" s="36">
        <v>0</v>
      </c>
      <c r="S37" s="23"/>
    </row>
    <row r="38" spans="1:19" x14ac:dyDescent="0.25">
      <c r="A38" s="23"/>
      <c r="B38" s="33" t="s">
        <v>134</v>
      </c>
      <c r="C38" s="34">
        <v>3</v>
      </c>
      <c r="D38" s="35">
        <v>3</v>
      </c>
      <c r="E38" s="35">
        <v>3</v>
      </c>
      <c r="F38" s="35">
        <v>3</v>
      </c>
      <c r="G38" s="35">
        <v>0</v>
      </c>
      <c r="H38" s="36">
        <v>3</v>
      </c>
      <c r="I38" s="36">
        <v>0</v>
      </c>
      <c r="J38" s="36">
        <v>6</v>
      </c>
      <c r="K38" s="23"/>
      <c r="L38" s="35">
        <v>0</v>
      </c>
      <c r="M38" s="35">
        <v>0</v>
      </c>
      <c r="N38" s="35">
        <v>0</v>
      </c>
      <c r="O38" s="35">
        <v>3</v>
      </c>
      <c r="P38" s="36">
        <v>3</v>
      </c>
      <c r="Q38" s="36">
        <v>0</v>
      </c>
      <c r="R38" s="36">
        <v>0</v>
      </c>
      <c r="S38" s="23"/>
    </row>
    <row r="39" spans="1:19" x14ac:dyDescent="0.25">
      <c r="A39" s="23"/>
      <c r="B39" s="33" t="s">
        <v>136</v>
      </c>
      <c r="C39" s="34">
        <v>4</v>
      </c>
      <c r="D39" s="35">
        <v>4</v>
      </c>
      <c r="E39" s="35">
        <v>0</v>
      </c>
      <c r="F39" s="35">
        <v>8</v>
      </c>
      <c r="G39" s="35">
        <v>4</v>
      </c>
      <c r="H39" s="36">
        <v>4</v>
      </c>
      <c r="I39" s="36">
        <v>8</v>
      </c>
      <c r="J39" s="36">
        <v>0</v>
      </c>
      <c r="K39" s="23"/>
      <c r="L39" s="35">
        <v>0</v>
      </c>
      <c r="M39" s="35">
        <v>0</v>
      </c>
      <c r="N39" s="35">
        <v>4</v>
      </c>
      <c r="O39" s="35">
        <v>0</v>
      </c>
      <c r="P39" s="36">
        <v>0</v>
      </c>
      <c r="Q39" s="36">
        <v>0</v>
      </c>
      <c r="R39" s="36">
        <v>0</v>
      </c>
      <c r="S39" s="23"/>
    </row>
    <row r="40" spans="1:19" x14ac:dyDescent="0.25">
      <c r="A40" s="23"/>
      <c r="B40" s="33" t="s">
        <v>138</v>
      </c>
      <c r="C40" s="34">
        <v>5</v>
      </c>
      <c r="D40" s="35">
        <v>0</v>
      </c>
      <c r="E40" s="35">
        <v>0</v>
      </c>
      <c r="F40" s="35">
        <v>0</v>
      </c>
      <c r="G40" s="35">
        <v>0</v>
      </c>
      <c r="H40" s="36">
        <v>5</v>
      </c>
      <c r="I40" s="36">
        <v>0</v>
      </c>
      <c r="J40" s="36">
        <v>0</v>
      </c>
      <c r="K40" s="23"/>
      <c r="L40" s="35">
        <v>5</v>
      </c>
      <c r="M40" s="35">
        <v>5</v>
      </c>
      <c r="N40" s="35">
        <v>0</v>
      </c>
      <c r="O40" s="35">
        <v>0</v>
      </c>
      <c r="P40" s="36">
        <v>0</v>
      </c>
      <c r="Q40" s="36">
        <v>0</v>
      </c>
      <c r="R40" s="36">
        <v>0</v>
      </c>
      <c r="S40" s="23"/>
    </row>
    <row r="41" spans="1:19" x14ac:dyDescent="0.25">
      <c r="A41" s="37"/>
      <c r="B41" s="38" t="s">
        <v>214</v>
      </c>
      <c r="C41" s="39"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  <c r="I41" s="41">
        <v>0</v>
      </c>
      <c r="J41" s="41">
        <v>0</v>
      </c>
      <c r="K41" s="37"/>
      <c r="L41" s="40">
        <v>0</v>
      </c>
      <c r="M41" s="40">
        <v>1</v>
      </c>
      <c r="N41" s="40">
        <v>0</v>
      </c>
      <c r="O41" s="40">
        <v>0</v>
      </c>
      <c r="P41" s="41">
        <v>1</v>
      </c>
      <c r="Q41" s="41">
        <v>1</v>
      </c>
      <c r="R41" s="41">
        <v>1</v>
      </c>
      <c r="S41" s="37"/>
    </row>
    <row r="42" spans="1:19" x14ac:dyDescent="0.25">
      <c r="A42" s="23"/>
      <c r="B42" s="23"/>
      <c r="C42" s="3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5">
      <c r="A43" s="32" t="s">
        <v>112</v>
      </c>
      <c r="B43" s="33" t="s">
        <v>130</v>
      </c>
      <c r="C43" s="34">
        <v>1</v>
      </c>
      <c r="D43" s="35">
        <v>0</v>
      </c>
      <c r="E43" s="35">
        <v>0</v>
      </c>
      <c r="F43" s="35">
        <v>0</v>
      </c>
      <c r="G43" s="35">
        <v>0</v>
      </c>
      <c r="H43" s="36">
        <v>0</v>
      </c>
      <c r="I43" s="36">
        <v>0</v>
      </c>
      <c r="J43" s="36">
        <v>0</v>
      </c>
      <c r="K43" s="23"/>
      <c r="L43" s="35">
        <v>0</v>
      </c>
      <c r="M43" s="35">
        <v>0</v>
      </c>
      <c r="N43" s="35">
        <v>0</v>
      </c>
      <c r="O43" s="35">
        <v>0</v>
      </c>
      <c r="P43" s="36">
        <v>0</v>
      </c>
      <c r="Q43" s="36">
        <v>0</v>
      </c>
      <c r="R43" s="36">
        <v>0</v>
      </c>
      <c r="S43" s="23"/>
    </row>
    <row r="44" spans="1:19" x14ac:dyDescent="0.25">
      <c r="A44" s="23"/>
      <c r="B44" s="33" t="s">
        <v>132</v>
      </c>
      <c r="C44" s="34">
        <v>2</v>
      </c>
      <c r="D44" s="35">
        <v>0</v>
      </c>
      <c r="E44" s="35">
        <v>0</v>
      </c>
      <c r="F44" s="35">
        <v>0</v>
      </c>
      <c r="G44" s="35">
        <v>0</v>
      </c>
      <c r="H44" s="36">
        <v>0</v>
      </c>
      <c r="I44" s="36">
        <v>0</v>
      </c>
      <c r="J44" s="36">
        <v>4</v>
      </c>
      <c r="K44" s="23"/>
      <c r="L44" s="35">
        <v>2</v>
      </c>
      <c r="M44" s="35">
        <v>0</v>
      </c>
      <c r="N44" s="35">
        <v>0</v>
      </c>
      <c r="O44" s="35">
        <v>0</v>
      </c>
      <c r="P44" s="36">
        <v>0</v>
      </c>
      <c r="Q44" s="36">
        <v>0</v>
      </c>
      <c r="R44" s="36">
        <v>0</v>
      </c>
      <c r="S44" s="23"/>
    </row>
    <row r="45" spans="1:19" x14ac:dyDescent="0.25">
      <c r="A45" s="23"/>
      <c r="B45" s="33" t="s">
        <v>134</v>
      </c>
      <c r="C45" s="34">
        <v>3</v>
      </c>
      <c r="D45" s="35">
        <v>3</v>
      </c>
      <c r="E45" s="35">
        <v>0</v>
      </c>
      <c r="F45" s="35">
        <v>0</v>
      </c>
      <c r="G45" s="35">
        <v>3</v>
      </c>
      <c r="H45" s="36">
        <v>0</v>
      </c>
      <c r="I45" s="36">
        <v>6</v>
      </c>
      <c r="J45" s="36">
        <v>0</v>
      </c>
      <c r="K45" s="23"/>
      <c r="L45" s="35">
        <v>3</v>
      </c>
      <c r="M45" s="35">
        <v>3</v>
      </c>
      <c r="N45" s="35">
        <v>0</v>
      </c>
      <c r="O45" s="35">
        <v>0</v>
      </c>
      <c r="P45" s="36">
        <v>0</v>
      </c>
      <c r="Q45" s="36">
        <v>0</v>
      </c>
      <c r="R45" s="36">
        <v>0</v>
      </c>
      <c r="S45" s="23"/>
    </row>
    <row r="46" spans="1:19" x14ac:dyDescent="0.25">
      <c r="A46" s="23"/>
      <c r="B46" s="33" t="s">
        <v>136</v>
      </c>
      <c r="C46" s="34">
        <v>4</v>
      </c>
      <c r="D46" s="35">
        <v>4</v>
      </c>
      <c r="E46" s="35">
        <v>0</v>
      </c>
      <c r="F46" s="35">
        <v>8</v>
      </c>
      <c r="G46" s="35">
        <v>0</v>
      </c>
      <c r="H46" s="36">
        <v>0</v>
      </c>
      <c r="I46" s="36">
        <v>0</v>
      </c>
      <c r="J46" s="36">
        <v>0</v>
      </c>
      <c r="K46" s="23"/>
      <c r="L46" s="35">
        <v>0</v>
      </c>
      <c r="M46" s="35">
        <v>0</v>
      </c>
      <c r="N46" s="35">
        <v>0</v>
      </c>
      <c r="O46" s="35">
        <v>0</v>
      </c>
      <c r="P46" s="36">
        <v>0</v>
      </c>
      <c r="Q46" s="36">
        <v>0</v>
      </c>
      <c r="R46" s="36">
        <v>0</v>
      </c>
      <c r="S46" s="23"/>
    </row>
    <row r="47" spans="1:19" x14ac:dyDescent="0.25">
      <c r="A47" s="23"/>
      <c r="B47" s="33" t="s">
        <v>138</v>
      </c>
      <c r="C47" s="34">
        <v>5</v>
      </c>
      <c r="D47" s="35">
        <v>0</v>
      </c>
      <c r="E47" s="35">
        <v>10</v>
      </c>
      <c r="F47" s="35">
        <v>0</v>
      </c>
      <c r="G47" s="35">
        <v>0</v>
      </c>
      <c r="H47" s="36">
        <v>10</v>
      </c>
      <c r="I47" s="36">
        <v>0</v>
      </c>
      <c r="J47" s="36">
        <v>0</v>
      </c>
      <c r="K47" s="23"/>
      <c r="L47" s="35">
        <v>0</v>
      </c>
      <c r="M47" s="35">
        <v>0</v>
      </c>
      <c r="N47" s="35">
        <v>0</v>
      </c>
      <c r="O47" s="35">
        <v>0</v>
      </c>
      <c r="P47" s="36">
        <v>5</v>
      </c>
      <c r="Q47" s="36">
        <v>5</v>
      </c>
      <c r="R47" s="36">
        <v>0</v>
      </c>
      <c r="S47" s="23"/>
    </row>
    <row r="48" spans="1:19" x14ac:dyDescent="0.25">
      <c r="A48" s="37"/>
      <c r="B48" s="38" t="s">
        <v>214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1">
        <v>1</v>
      </c>
      <c r="I48" s="41">
        <v>0</v>
      </c>
      <c r="J48" s="41">
        <v>0</v>
      </c>
      <c r="K48" s="37"/>
      <c r="L48" s="40">
        <v>0</v>
      </c>
      <c r="M48" s="40">
        <v>0</v>
      </c>
      <c r="N48" s="40">
        <v>2</v>
      </c>
      <c r="O48" s="40">
        <v>2</v>
      </c>
      <c r="P48" s="41">
        <v>1</v>
      </c>
      <c r="Q48" s="41">
        <v>0</v>
      </c>
      <c r="R48" s="41">
        <v>2</v>
      </c>
      <c r="S48" s="37"/>
    </row>
    <row r="49" spans="1:31" x14ac:dyDescent="0.25">
      <c r="A49" s="23"/>
      <c r="B49" s="23"/>
      <c r="C49" s="3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31" x14ac:dyDescent="0.25">
      <c r="A50" s="32" t="s">
        <v>72</v>
      </c>
      <c r="B50" s="33" t="s">
        <v>130</v>
      </c>
      <c r="C50" s="34">
        <v>1</v>
      </c>
      <c r="D50" s="35">
        <v>1</v>
      </c>
      <c r="E50" s="35">
        <v>0</v>
      </c>
      <c r="F50" s="35">
        <v>0</v>
      </c>
      <c r="G50" s="35">
        <v>0</v>
      </c>
      <c r="H50" s="36">
        <v>0</v>
      </c>
      <c r="I50" s="36">
        <v>0</v>
      </c>
      <c r="J50" s="36">
        <v>0</v>
      </c>
      <c r="K50" s="23"/>
      <c r="L50" s="35">
        <v>2</v>
      </c>
      <c r="M50" s="35">
        <v>2</v>
      </c>
      <c r="N50" s="35">
        <v>3</v>
      </c>
      <c r="O50" s="35">
        <v>2</v>
      </c>
      <c r="P50" s="36">
        <v>0</v>
      </c>
      <c r="Q50" s="36">
        <v>0</v>
      </c>
      <c r="R50" s="36">
        <v>0</v>
      </c>
      <c r="S50" s="23"/>
    </row>
    <row r="51" spans="1:31" x14ac:dyDescent="0.25">
      <c r="A51" s="23"/>
      <c r="B51" s="33" t="s">
        <v>132</v>
      </c>
      <c r="C51" s="34">
        <v>2</v>
      </c>
      <c r="D51" s="35">
        <v>0</v>
      </c>
      <c r="E51" s="35">
        <v>0</v>
      </c>
      <c r="F51" s="35">
        <v>2</v>
      </c>
      <c r="G51" s="35">
        <v>0</v>
      </c>
      <c r="H51" s="36">
        <v>0</v>
      </c>
      <c r="I51" s="36">
        <v>0</v>
      </c>
      <c r="J51" s="36">
        <v>0</v>
      </c>
      <c r="K51" s="23"/>
      <c r="L51" s="35">
        <v>2</v>
      </c>
      <c r="M51" s="35">
        <v>2</v>
      </c>
      <c r="N51" s="35">
        <v>0</v>
      </c>
      <c r="O51" s="35">
        <v>0</v>
      </c>
      <c r="P51" s="36">
        <v>0</v>
      </c>
      <c r="Q51" s="36">
        <v>0</v>
      </c>
      <c r="R51" s="36">
        <v>0</v>
      </c>
      <c r="S51" s="23"/>
    </row>
    <row r="52" spans="1:31" x14ac:dyDescent="0.25">
      <c r="A52" s="23"/>
      <c r="B52" s="33" t="s">
        <v>134</v>
      </c>
      <c r="C52" s="34">
        <v>3</v>
      </c>
      <c r="D52" s="35">
        <v>0</v>
      </c>
      <c r="E52" s="35">
        <v>3</v>
      </c>
      <c r="F52" s="35">
        <v>0</v>
      </c>
      <c r="G52" s="35">
        <v>6</v>
      </c>
      <c r="H52" s="36">
        <v>0</v>
      </c>
      <c r="I52" s="36">
        <v>0</v>
      </c>
      <c r="J52" s="36">
        <v>3</v>
      </c>
      <c r="K52" s="23"/>
      <c r="L52" s="35">
        <v>0</v>
      </c>
      <c r="M52" s="35">
        <v>0</v>
      </c>
      <c r="N52" s="35">
        <v>0</v>
      </c>
      <c r="O52" s="35">
        <v>0</v>
      </c>
      <c r="P52" s="36">
        <v>3</v>
      </c>
      <c r="Q52" s="36">
        <v>0</v>
      </c>
      <c r="R52" s="36">
        <v>0</v>
      </c>
      <c r="S52" s="23"/>
    </row>
    <row r="53" spans="1:31" x14ac:dyDescent="0.25">
      <c r="A53" s="23"/>
      <c r="B53" s="33" t="s">
        <v>136</v>
      </c>
      <c r="C53" s="34">
        <v>4</v>
      </c>
      <c r="D53" s="35">
        <v>0</v>
      </c>
      <c r="E53" s="35">
        <v>0</v>
      </c>
      <c r="F53" s="35">
        <v>0</v>
      </c>
      <c r="G53" s="35">
        <v>0</v>
      </c>
      <c r="H53" s="36">
        <v>4</v>
      </c>
      <c r="I53" s="36">
        <v>6</v>
      </c>
      <c r="J53" s="36">
        <v>4</v>
      </c>
      <c r="K53" s="23"/>
      <c r="L53" s="35">
        <v>0</v>
      </c>
      <c r="M53" s="35">
        <v>0</v>
      </c>
      <c r="N53" s="35">
        <v>0</v>
      </c>
      <c r="O53" s="35">
        <v>0</v>
      </c>
      <c r="P53" s="36">
        <v>6</v>
      </c>
      <c r="Q53" s="36">
        <v>0</v>
      </c>
      <c r="R53" s="36">
        <v>0</v>
      </c>
      <c r="S53" s="23"/>
    </row>
    <row r="54" spans="1:31" x14ac:dyDescent="0.25">
      <c r="A54" s="23"/>
      <c r="B54" s="33" t="s">
        <v>138</v>
      </c>
      <c r="C54" s="34">
        <v>5</v>
      </c>
      <c r="D54" s="35">
        <v>0</v>
      </c>
      <c r="E54" s="35">
        <v>5</v>
      </c>
      <c r="F54" s="35">
        <v>0</v>
      </c>
      <c r="G54" s="35">
        <v>0</v>
      </c>
      <c r="H54" s="36">
        <v>5</v>
      </c>
      <c r="I54" s="36">
        <v>2.5</v>
      </c>
      <c r="J54" s="36">
        <v>0</v>
      </c>
      <c r="K54" s="23"/>
      <c r="L54" s="35">
        <v>0</v>
      </c>
      <c r="M54" s="35">
        <v>0</v>
      </c>
      <c r="N54" s="35">
        <v>0</v>
      </c>
      <c r="O54" s="35">
        <v>0</v>
      </c>
      <c r="P54" s="36">
        <v>2.5</v>
      </c>
      <c r="Q54" s="36">
        <v>10</v>
      </c>
      <c r="R54" s="36">
        <v>10</v>
      </c>
      <c r="S54" s="23"/>
    </row>
    <row r="55" spans="1:31" x14ac:dyDescent="0.25">
      <c r="A55" s="37"/>
      <c r="B55" s="38" t="s">
        <v>214</v>
      </c>
      <c r="C55" s="39">
        <v>0</v>
      </c>
      <c r="D55" s="40">
        <v>2</v>
      </c>
      <c r="E55" s="40">
        <v>1</v>
      </c>
      <c r="F55" s="40">
        <v>2</v>
      </c>
      <c r="G55" s="40">
        <v>1</v>
      </c>
      <c r="H55" s="41">
        <v>1</v>
      </c>
      <c r="I55" s="41">
        <v>1</v>
      </c>
      <c r="J55" s="41">
        <v>1</v>
      </c>
      <c r="K55" s="37"/>
      <c r="L55" s="40">
        <v>0</v>
      </c>
      <c r="M55" s="40">
        <v>0</v>
      </c>
      <c r="N55" s="40">
        <v>0</v>
      </c>
      <c r="O55" s="40">
        <v>1</v>
      </c>
      <c r="P55" s="41">
        <v>0</v>
      </c>
      <c r="Q55" s="41">
        <v>1</v>
      </c>
      <c r="R55" s="41">
        <v>1</v>
      </c>
      <c r="S55" s="37"/>
    </row>
    <row r="56" spans="1:31" x14ac:dyDescent="0.25">
      <c r="A56" s="23"/>
      <c r="B56" s="23"/>
      <c r="C56" s="3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61" spans="1:31" ht="18.75" x14ac:dyDescent="0.3">
      <c r="A61" s="22" t="s">
        <v>218</v>
      </c>
      <c r="B61" s="23"/>
    </row>
    <row r="62" spans="1:31" ht="18.75" x14ac:dyDescent="0.3">
      <c r="A62" s="22" t="s">
        <v>219</v>
      </c>
      <c r="B62" s="23"/>
      <c r="C62" s="3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2" t="s">
        <v>220</v>
      </c>
    </row>
    <row r="63" spans="1:31" s="14" customFormat="1" ht="45" customHeight="1" x14ac:dyDescent="0.25">
      <c r="A63" s="25" t="s">
        <v>82</v>
      </c>
      <c r="B63" s="26" t="s">
        <v>114</v>
      </c>
      <c r="C63" s="26" t="s">
        <v>115</v>
      </c>
      <c r="D63" s="27" t="s">
        <v>202</v>
      </c>
      <c r="E63" s="27" t="s">
        <v>203</v>
      </c>
      <c r="F63" s="27" t="s">
        <v>204</v>
      </c>
      <c r="G63" s="28" t="s">
        <v>205</v>
      </c>
      <c r="H63" s="29" t="s">
        <v>189</v>
      </c>
      <c r="I63" s="29" t="s">
        <v>216</v>
      </c>
      <c r="J63" s="29" t="s">
        <v>191</v>
      </c>
      <c r="K63" s="27" t="s">
        <v>207</v>
      </c>
      <c r="L63" s="27" t="s">
        <v>217</v>
      </c>
      <c r="M63" s="27" t="s">
        <v>209</v>
      </c>
      <c r="N63" s="27" t="s">
        <v>210</v>
      </c>
      <c r="O63" s="29" t="s">
        <v>211</v>
      </c>
      <c r="P63" s="29" t="s">
        <v>212</v>
      </c>
      <c r="Q63" s="29" t="s">
        <v>213</v>
      </c>
      <c r="R63" s="25" t="s">
        <v>221</v>
      </c>
      <c r="S63" s="25" t="s">
        <v>222</v>
      </c>
      <c r="T63" s="25" t="s">
        <v>223</v>
      </c>
      <c r="U63" s="25" t="s">
        <v>224</v>
      </c>
      <c r="V63" s="25" t="s">
        <v>225</v>
      </c>
      <c r="W63" s="25" t="s">
        <v>226</v>
      </c>
      <c r="X63" s="25" t="s">
        <v>227</v>
      </c>
      <c r="Y63" s="25" t="s">
        <v>228</v>
      </c>
      <c r="Z63" s="25" t="s">
        <v>229</v>
      </c>
      <c r="AA63" s="25" t="s">
        <v>230</v>
      </c>
      <c r="AB63" s="25" t="s">
        <v>231</v>
      </c>
      <c r="AC63" s="25" t="s">
        <v>232</v>
      </c>
      <c r="AD63" s="25" t="s">
        <v>233</v>
      </c>
      <c r="AE63" s="25" t="s">
        <v>234</v>
      </c>
    </row>
    <row r="64" spans="1:31" x14ac:dyDescent="0.25">
      <c r="A64" s="25" t="s">
        <v>113</v>
      </c>
      <c r="B64" s="33" t="s">
        <v>130</v>
      </c>
      <c r="C64" s="16">
        <v>1</v>
      </c>
      <c r="D64" s="16">
        <v>-1</v>
      </c>
      <c r="K64" s="16">
        <v>-2</v>
      </c>
      <c r="L64" s="16">
        <v>-2</v>
      </c>
      <c r="M64" s="16">
        <v>-3</v>
      </c>
      <c r="N64" s="16">
        <v>-2</v>
      </c>
      <c r="Q64" s="16">
        <v>-1</v>
      </c>
      <c r="R64" s="42">
        <v>1</v>
      </c>
      <c r="S64" s="42" t="s">
        <v>235</v>
      </c>
      <c r="T64" s="42" t="s">
        <v>235</v>
      </c>
      <c r="U64" s="42" t="s">
        <v>235</v>
      </c>
      <c r="V64" s="42" t="s">
        <v>235</v>
      </c>
      <c r="W64" s="42" t="s">
        <v>235</v>
      </c>
      <c r="X64" s="42" t="s">
        <v>235</v>
      </c>
      <c r="Y64" s="42">
        <v>2</v>
      </c>
      <c r="Z64" s="42">
        <v>2</v>
      </c>
      <c r="AA64" s="42">
        <v>3</v>
      </c>
      <c r="AB64" s="42">
        <v>2</v>
      </c>
      <c r="AC64" s="42" t="s">
        <v>235</v>
      </c>
      <c r="AD64" s="42" t="s">
        <v>235</v>
      </c>
      <c r="AE64" s="42">
        <v>1</v>
      </c>
    </row>
    <row r="65" spans="1:31" x14ac:dyDescent="0.25">
      <c r="A65" s="23"/>
      <c r="B65" s="23" t="s">
        <v>131</v>
      </c>
      <c r="C65" s="31">
        <v>1.5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42" t="s">
        <v>235</v>
      </c>
      <c r="S65" s="42" t="s">
        <v>235</v>
      </c>
      <c r="T65" s="42" t="s">
        <v>235</v>
      </c>
      <c r="U65" s="42" t="s">
        <v>235</v>
      </c>
      <c r="V65" s="42" t="s">
        <v>235</v>
      </c>
      <c r="W65" s="42" t="s">
        <v>235</v>
      </c>
      <c r="X65" s="42" t="s">
        <v>235</v>
      </c>
      <c r="Y65" s="42" t="s">
        <v>235</v>
      </c>
      <c r="Z65" s="42" t="s">
        <v>235</v>
      </c>
      <c r="AA65" s="42" t="s">
        <v>235</v>
      </c>
      <c r="AB65" s="42" t="s">
        <v>235</v>
      </c>
      <c r="AC65" s="42" t="s">
        <v>235</v>
      </c>
      <c r="AD65" s="42" t="s">
        <v>235</v>
      </c>
      <c r="AE65" s="42" t="s">
        <v>235</v>
      </c>
    </row>
    <row r="66" spans="1:31" x14ac:dyDescent="0.25">
      <c r="A66" s="25"/>
      <c r="B66" s="33" t="s">
        <v>132</v>
      </c>
      <c r="C66" s="16">
        <v>2</v>
      </c>
      <c r="D66" s="16">
        <v>-1</v>
      </c>
      <c r="E66" s="16">
        <v>-2</v>
      </c>
      <c r="F66" s="16">
        <v>-1</v>
      </c>
      <c r="G66" s="16">
        <v>-1</v>
      </c>
      <c r="I66" s="16">
        <v>-1</v>
      </c>
      <c r="J66" s="16">
        <v>-3</v>
      </c>
      <c r="K66" s="16">
        <v>-2</v>
      </c>
      <c r="L66" s="16">
        <v>-1</v>
      </c>
      <c r="P66" s="16">
        <v>-1</v>
      </c>
      <c r="R66" s="42">
        <v>1</v>
      </c>
      <c r="S66" s="42">
        <v>2</v>
      </c>
      <c r="T66" s="42">
        <v>1</v>
      </c>
      <c r="U66" s="42">
        <v>1</v>
      </c>
      <c r="V66" s="42" t="s">
        <v>235</v>
      </c>
      <c r="W66" s="42">
        <v>1</v>
      </c>
      <c r="X66" s="42">
        <v>3</v>
      </c>
      <c r="Y66" s="42">
        <v>2</v>
      </c>
      <c r="Z66" s="42">
        <v>1</v>
      </c>
      <c r="AA66" s="42" t="s">
        <v>235</v>
      </c>
      <c r="AB66" s="42" t="s">
        <v>235</v>
      </c>
      <c r="AC66" s="42" t="s">
        <v>235</v>
      </c>
      <c r="AD66" s="42">
        <v>1</v>
      </c>
      <c r="AE66" s="42" t="s">
        <v>235</v>
      </c>
    </row>
    <row r="67" spans="1:31" x14ac:dyDescent="0.25">
      <c r="A67" s="23"/>
      <c r="B67" s="23" t="s">
        <v>133</v>
      </c>
      <c r="C67" s="31">
        <v>2.5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42" t="s">
        <v>235</v>
      </c>
      <c r="S67" s="42" t="s">
        <v>235</v>
      </c>
      <c r="T67" s="42" t="s">
        <v>235</v>
      </c>
      <c r="U67" s="42" t="s">
        <v>235</v>
      </c>
      <c r="V67" s="42" t="s">
        <v>235</v>
      </c>
      <c r="W67" s="42" t="s">
        <v>235</v>
      </c>
      <c r="X67" s="42" t="s">
        <v>235</v>
      </c>
      <c r="Y67" s="42" t="s">
        <v>235</v>
      </c>
      <c r="Z67" s="42" t="s">
        <v>235</v>
      </c>
      <c r="AA67" s="42" t="s">
        <v>235</v>
      </c>
      <c r="AB67" s="42" t="s">
        <v>235</v>
      </c>
      <c r="AC67" s="42" t="s">
        <v>235</v>
      </c>
      <c r="AD67" s="42" t="s">
        <v>235</v>
      </c>
      <c r="AE67" s="42" t="s">
        <v>235</v>
      </c>
    </row>
    <row r="68" spans="1:31" x14ac:dyDescent="0.25">
      <c r="A68" s="25"/>
      <c r="B68" s="33" t="s">
        <v>134</v>
      </c>
      <c r="C68" s="16">
        <v>3</v>
      </c>
      <c r="D68" s="16">
        <v>-1</v>
      </c>
      <c r="E68" s="16">
        <v>-1</v>
      </c>
      <c r="F68" s="16">
        <v>-0.5</v>
      </c>
      <c r="G68" s="16">
        <v>-1.5</v>
      </c>
      <c r="H68" s="16">
        <v>-0.5</v>
      </c>
      <c r="I68" s="16">
        <v>-1</v>
      </c>
      <c r="J68" s="16">
        <v>-1.5</v>
      </c>
      <c r="K68" s="16">
        <v>-0.5</v>
      </c>
      <c r="L68" s="16">
        <v>-0.5</v>
      </c>
      <c r="N68" s="16">
        <v>-0.5</v>
      </c>
      <c r="O68" s="16">
        <v>-1</v>
      </c>
      <c r="R68" s="42">
        <v>1</v>
      </c>
      <c r="S68" s="42">
        <v>1</v>
      </c>
      <c r="T68" s="42">
        <v>0.5</v>
      </c>
      <c r="U68" s="42">
        <v>1</v>
      </c>
      <c r="V68" s="42">
        <v>0.5</v>
      </c>
      <c r="W68" s="42">
        <v>1</v>
      </c>
      <c r="X68" s="42">
        <v>1.5</v>
      </c>
      <c r="Y68" s="42">
        <v>0.5</v>
      </c>
      <c r="Z68" s="42">
        <v>0.5</v>
      </c>
      <c r="AA68" s="42"/>
      <c r="AB68" s="42">
        <v>0.5</v>
      </c>
      <c r="AC68" s="42">
        <v>1</v>
      </c>
      <c r="AD68" s="42"/>
      <c r="AE68" s="42"/>
    </row>
    <row r="69" spans="1:31" x14ac:dyDescent="0.25">
      <c r="A69" s="25"/>
      <c r="B69" s="33" t="s">
        <v>134</v>
      </c>
      <c r="C69" s="16">
        <v>3</v>
      </c>
      <c r="D69" s="16">
        <v>1</v>
      </c>
      <c r="E69" s="16">
        <v>1</v>
      </c>
      <c r="F69" s="16">
        <v>0.5</v>
      </c>
      <c r="G69" s="16">
        <v>1.5</v>
      </c>
      <c r="H69" s="16">
        <v>0.5</v>
      </c>
      <c r="I69" s="16">
        <v>1</v>
      </c>
      <c r="J69" s="16">
        <v>1.5</v>
      </c>
      <c r="K69" s="16">
        <v>0.5</v>
      </c>
      <c r="L69" s="16">
        <v>0.5</v>
      </c>
      <c r="N69" s="16">
        <v>0.5</v>
      </c>
      <c r="O69" s="16">
        <v>1</v>
      </c>
      <c r="R69" s="43">
        <v>2</v>
      </c>
      <c r="S69" s="43">
        <v>2</v>
      </c>
      <c r="T69" s="43">
        <v>1</v>
      </c>
      <c r="U69" s="43">
        <v>3</v>
      </c>
      <c r="V69" s="43">
        <v>1</v>
      </c>
      <c r="W69" s="43">
        <v>2</v>
      </c>
      <c r="X69" s="43">
        <v>3</v>
      </c>
      <c r="Y69" s="43">
        <v>1</v>
      </c>
      <c r="Z69" s="43">
        <v>1</v>
      </c>
      <c r="AA69" s="43" t="s">
        <v>235</v>
      </c>
      <c r="AB69" s="43">
        <v>1</v>
      </c>
      <c r="AC69" s="43">
        <v>2</v>
      </c>
      <c r="AD69" s="43" t="s">
        <v>235</v>
      </c>
      <c r="AE69" s="43" t="s">
        <v>235</v>
      </c>
    </row>
    <row r="70" spans="1:31" x14ac:dyDescent="0.25">
      <c r="A70" s="23"/>
      <c r="B70" s="23" t="s">
        <v>135</v>
      </c>
      <c r="C70" s="31">
        <v>3.5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x14ac:dyDescent="0.25">
      <c r="A71" s="25"/>
      <c r="B71" s="33" t="s">
        <v>136</v>
      </c>
      <c r="C71" s="16">
        <v>4</v>
      </c>
      <c r="D71" s="16">
        <v>2</v>
      </c>
      <c r="F71" s="16">
        <v>4</v>
      </c>
      <c r="G71" s="16">
        <v>1</v>
      </c>
      <c r="H71" s="16">
        <v>2</v>
      </c>
      <c r="I71" s="16">
        <v>3</v>
      </c>
      <c r="J71" s="16">
        <v>1</v>
      </c>
      <c r="M71" s="16">
        <v>1</v>
      </c>
      <c r="O71" s="16">
        <v>1</v>
      </c>
    </row>
    <row r="72" spans="1:31" x14ac:dyDescent="0.25">
      <c r="A72" s="23"/>
      <c r="B72" s="23" t="s">
        <v>137</v>
      </c>
      <c r="C72" s="31">
        <v>4.5</v>
      </c>
      <c r="D72" s="23"/>
      <c r="E72" s="23"/>
      <c r="F72" s="23"/>
      <c r="G72" s="23"/>
      <c r="H72" s="23"/>
      <c r="I72" s="23">
        <v>1</v>
      </c>
      <c r="J72" s="23"/>
      <c r="K72" s="23"/>
      <c r="L72" s="23"/>
      <c r="M72" s="23"/>
      <c r="N72" s="23"/>
      <c r="O72" s="23">
        <v>1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x14ac:dyDescent="0.25">
      <c r="A73" s="25"/>
      <c r="B73" s="33" t="s">
        <v>138</v>
      </c>
      <c r="C73" s="16">
        <v>5</v>
      </c>
      <c r="E73" s="16">
        <v>3</v>
      </c>
      <c r="H73" s="16">
        <v>4</v>
      </c>
      <c r="K73" s="16">
        <v>1</v>
      </c>
      <c r="L73" s="16">
        <v>1</v>
      </c>
      <c r="O73" s="16">
        <v>1</v>
      </c>
      <c r="P73" s="16">
        <v>3</v>
      </c>
      <c r="Q73" s="16">
        <v>2</v>
      </c>
    </row>
    <row r="74" spans="1:31" x14ac:dyDescent="0.25">
      <c r="A74" s="23"/>
      <c r="B74" s="23" t="s">
        <v>214</v>
      </c>
      <c r="C74" s="31"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x14ac:dyDescent="0.25">
      <c r="A75" s="23"/>
      <c r="B75" s="23"/>
      <c r="C75" s="3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</sheetData>
  <sheetProtection algorithmName="SHA-512" hashValue="kjk0qHRbud1pht8Zwnchw5vBqLwxGVQcswaNAV2Lkml3E8rQ0ajww2UaYptc5NQWKEio17diMvn+GI3GriMC5A==" saltValue="5sj3JS2LlgQTtj2peWbpR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Project Description</vt:lpstr>
      <vt:lpstr>All Q1 Charts</vt:lpstr>
      <vt:lpstr>Q1 Participant Data</vt:lpstr>
      <vt:lpstr>Q1 Response Data</vt:lpstr>
      <vt:lpstr>Q1 Response Distribution</vt:lpstr>
      <vt:lpstr>All Q2 Charts</vt:lpstr>
      <vt:lpstr>Q2 Participant Data</vt:lpstr>
      <vt:lpstr>Q2 Response Data</vt:lpstr>
      <vt:lpstr>Q2 Response Distribution</vt:lpstr>
      <vt:lpstr>All Q3 Charts</vt:lpstr>
      <vt:lpstr>Q3 Participant Data</vt:lpstr>
      <vt:lpstr>Q3 Response Data</vt:lpstr>
      <vt:lpstr>Q3 Response Distribution</vt:lpstr>
      <vt:lpstr>All Q4 Charts</vt:lpstr>
      <vt:lpstr>Q4 Participant Data</vt:lpstr>
      <vt:lpstr>Q4 Response Data</vt:lpstr>
      <vt:lpstr>Q4 Response Distribution</vt:lpstr>
      <vt:lpstr>All Participants Charts</vt:lpstr>
      <vt:lpstr>Participants &amp; WSBA Membership</vt:lpstr>
      <vt:lpstr>All Participants Data</vt:lpstr>
      <vt:lpstr>All Participants Data2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Harris</dc:creator>
  <cp:keywords/>
  <dc:description/>
  <cp:lastModifiedBy>Jenee Nash</cp:lastModifiedBy>
  <cp:revision/>
  <dcterms:created xsi:type="dcterms:W3CDTF">2023-03-23T14:49:05Z</dcterms:created>
  <dcterms:modified xsi:type="dcterms:W3CDTF">2024-04-16T16:05:40Z</dcterms:modified>
  <cp:category/>
  <cp:contentStatus/>
</cp:coreProperties>
</file>